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Rallycross\Prihlasky\Prihlasky_final_soubory\"/>
    </mc:Choice>
  </mc:AlternateContent>
  <bookViews>
    <workbookView xWindow="0" yWindow="0" windowWidth="21570" windowHeight="8865" tabRatio="885" activeTab="1"/>
  </bookViews>
  <sheets>
    <sheet name="INFO K VYPLNĚNÍ PŘIHLÁŠKY!!!" sheetId="15" r:id="rId1"/>
    <sheet name="Přihlášky-Formulář-RX Sosnová" sheetId="3" r:id="rId2"/>
    <sheet name="SIMULACE STARTOVNÉ" sheetId="16" r:id="rId3"/>
    <sheet name="2D-CEZ-CR+PL+SR+CT+MC+RC-tisk" sheetId="1" r:id="rId4"/>
    <sheet name="1D-CEZ+CR+PL+SR+CT+MC+RC-tisk" sheetId="10" r:id="rId5"/>
    <sheet name="2D-CR+PL+SR+CT+MC+RC-tisk" sheetId="11" r:id="rId6"/>
    <sheet name="1D-CR+PL+SR+CT+MC+RC-tisk" sheetId="12" r:id="rId7"/>
    <sheet name="1D-VOLNÝ+MC+RC-tisK" sheetId="13" r:id="rId8"/>
    <sheet name="1D-KLUBOVÝ+MC+RX-CUP-tisk" sheetId="14" r:id="rId9"/>
    <sheet name="Seznamy" sheetId="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6" l="1"/>
  <c r="S7" i="16"/>
  <c r="S8" i="16"/>
  <c r="S9" i="16"/>
  <c r="S10" i="16"/>
  <c r="S11" i="16"/>
  <c r="S12" i="16"/>
  <c r="S13" i="16"/>
  <c r="S5" i="16"/>
  <c r="R6" i="16"/>
  <c r="R7" i="16"/>
  <c r="R8" i="16"/>
  <c r="R9" i="16"/>
  <c r="R10" i="16"/>
  <c r="R11" i="16"/>
  <c r="R12" i="16"/>
  <c r="R13" i="16"/>
  <c r="R5" i="16"/>
  <c r="Q6" i="16"/>
  <c r="Q7" i="16"/>
  <c r="Q8" i="16"/>
  <c r="Q9" i="16"/>
  <c r="Q10" i="16"/>
  <c r="Q11" i="16"/>
  <c r="Q12" i="16"/>
  <c r="Q13" i="16"/>
  <c r="Q5" i="16"/>
  <c r="P6" i="16"/>
  <c r="P7" i="16"/>
  <c r="P8" i="16"/>
  <c r="P9" i="16"/>
  <c r="P10" i="16"/>
  <c r="P11" i="16"/>
  <c r="P12" i="16"/>
  <c r="P13" i="16"/>
  <c r="P5" i="16"/>
  <c r="N6" i="16"/>
  <c r="N7" i="16"/>
  <c r="N8" i="16"/>
  <c r="N9" i="16"/>
  <c r="N10" i="16"/>
  <c r="N11" i="16"/>
  <c r="N12" i="16"/>
  <c r="N13" i="16"/>
  <c r="N5" i="16"/>
  <c r="M6" i="16"/>
  <c r="M7" i="16"/>
  <c r="M8" i="16"/>
  <c r="M9" i="16"/>
  <c r="M10" i="16"/>
  <c r="M11" i="16"/>
  <c r="M12" i="16"/>
  <c r="M13" i="16"/>
  <c r="M5" i="16"/>
  <c r="L6" i="16"/>
  <c r="L7" i="16"/>
  <c r="L8" i="16"/>
  <c r="L9" i="16"/>
  <c r="L10" i="16"/>
  <c r="L11" i="16"/>
  <c r="L12" i="16"/>
  <c r="L13" i="16"/>
  <c r="L5" i="16"/>
  <c r="K6" i="16"/>
  <c r="K7" i="16"/>
  <c r="K8" i="16"/>
  <c r="K9" i="16"/>
  <c r="K10" i="16"/>
  <c r="K11" i="16"/>
  <c r="K12" i="16"/>
  <c r="K13" i="16"/>
  <c r="K5" i="16"/>
  <c r="I6" i="16"/>
  <c r="I7" i="16"/>
  <c r="I8" i="16"/>
  <c r="I9" i="16"/>
  <c r="I10" i="16"/>
  <c r="I11" i="16"/>
  <c r="I12" i="16"/>
  <c r="I13" i="16"/>
  <c r="I5" i="16"/>
  <c r="H6" i="16"/>
  <c r="H7" i="16"/>
  <c r="H8" i="16"/>
  <c r="H9" i="16"/>
  <c r="H10" i="16"/>
  <c r="H11" i="16"/>
  <c r="H12" i="16"/>
  <c r="H13" i="16"/>
  <c r="H5" i="16"/>
  <c r="G6" i="16"/>
  <c r="G7" i="16"/>
  <c r="G8" i="16"/>
  <c r="G9" i="16"/>
  <c r="G10" i="16"/>
  <c r="G11" i="16"/>
  <c r="G12" i="16"/>
  <c r="G13" i="16"/>
  <c r="G5" i="16"/>
  <c r="U6" i="16"/>
  <c r="U7" i="16"/>
  <c r="U8" i="16"/>
  <c r="U9" i="16"/>
  <c r="U10" i="16"/>
  <c r="U11" i="16"/>
  <c r="U12" i="16"/>
  <c r="U13" i="16"/>
  <c r="U5" i="16"/>
  <c r="T6" i="16"/>
  <c r="T7" i="16"/>
  <c r="T8" i="16"/>
  <c r="T9" i="16"/>
  <c r="T10" i="16"/>
  <c r="T11" i="16"/>
  <c r="T12" i="16"/>
  <c r="T13" i="16"/>
  <c r="T5" i="16"/>
  <c r="O6" i="16"/>
  <c r="O7" i="16"/>
  <c r="O8" i="16"/>
  <c r="O9" i="16"/>
  <c r="O10" i="16"/>
  <c r="O11" i="16"/>
  <c r="O12" i="16"/>
  <c r="O13" i="16"/>
  <c r="O5" i="16"/>
  <c r="J6" i="16"/>
  <c r="J7" i="16"/>
  <c r="J8" i="16"/>
  <c r="J9" i="16"/>
  <c r="J10" i="16"/>
  <c r="J11" i="16"/>
  <c r="J12" i="16"/>
  <c r="J13" i="16"/>
  <c r="J5" i="16"/>
  <c r="F13" i="16"/>
  <c r="F12" i="16"/>
  <c r="F11" i="16"/>
  <c r="F10" i="16"/>
  <c r="F9" i="16"/>
  <c r="F8" i="16"/>
  <c r="F7" i="16"/>
  <c r="F6" i="16"/>
  <c r="F5" i="16"/>
  <c r="B46" i="14" l="1"/>
  <c r="C45" i="14"/>
  <c r="B45" i="14"/>
  <c r="I44" i="14"/>
  <c r="B44" i="14"/>
  <c r="H41" i="14"/>
  <c r="C41" i="14"/>
  <c r="G39" i="14"/>
  <c r="D39" i="14"/>
  <c r="B39" i="14"/>
  <c r="I37" i="14"/>
  <c r="G37" i="14"/>
  <c r="D37" i="14"/>
  <c r="B37" i="14"/>
  <c r="B30" i="14"/>
  <c r="H29" i="14"/>
  <c r="B29" i="14"/>
  <c r="B28" i="14"/>
  <c r="B26" i="14"/>
  <c r="B25" i="14"/>
  <c r="C24" i="14"/>
  <c r="B23" i="14"/>
  <c r="H22" i="14"/>
  <c r="H20" i="14"/>
  <c r="B20" i="14"/>
  <c r="B19" i="14"/>
  <c r="B18" i="14"/>
  <c r="H17" i="14"/>
  <c r="G15" i="14"/>
  <c r="B15" i="14"/>
  <c r="B14" i="14"/>
  <c r="G13" i="14"/>
  <c r="B46" i="13"/>
  <c r="C45" i="13"/>
  <c r="B45" i="13"/>
  <c r="I44" i="13"/>
  <c r="B44" i="13"/>
  <c r="H41" i="13"/>
  <c r="C41" i="13"/>
  <c r="G39" i="13"/>
  <c r="D39" i="13"/>
  <c r="B39" i="13"/>
  <c r="I37" i="13"/>
  <c r="G37" i="13"/>
  <c r="D37" i="13"/>
  <c r="B37" i="13"/>
  <c r="B30" i="13"/>
  <c r="H29" i="13"/>
  <c r="B29" i="13"/>
  <c r="B28" i="13"/>
  <c r="B26" i="13"/>
  <c r="B25" i="13"/>
  <c r="C24" i="13"/>
  <c r="B23" i="13"/>
  <c r="H22" i="13"/>
  <c r="H20" i="13"/>
  <c r="B20" i="13"/>
  <c r="B19" i="13"/>
  <c r="B18" i="13"/>
  <c r="H17" i="13"/>
  <c r="G15" i="13"/>
  <c r="B15" i="13"/>
  <c r="B14" i="13"/>
  <c r="G13" i="13"/>
  <c r="B46" i="12"/>
  <c r="C45" i="12"/>
  <c r="B45" i="12"/>
  <c r="I44" i="12"/>
  <c r="B44" i="12"/>
  <c r="H41" i="12"/>
  <c r="C41" i="12"/>
  <c r="G39" i="12"/>
  <c r="D39" i="12"/>
  <c r="B39" i="12"/>
  <c r="I37" i="12"/>
  <c r="G37" i="12"/>
  <c r="D37" i="12"/>
  <c r="B37" i="12"/>
  <c r="B30" i="12"/>
  <c r="H29" i="12"/>
  <c r="B29" i="12"/>
  <c r="B28" i="12"/>
  <c r="B26" i="12"/>
  <c r="B25" i="12"/>
  <c r="C24" i="12"/>
  <c r="B23" i="12"/>
  <c r="H22" i="12"/>
  <c r="H20" i="12"/>
  <c r="B20" i="12"/>
  <c r="B19" i="12"/>
  <c r="B18" i="12"/>
  <c r="H17" i="12"/>
  <c r="G15" i="12"/>
  <c r="B15" i="12"/>
  <c r="B14" i="12"/>
  <c r="G13" i="12"/>
  <c r="B46" i="11"/>
  <c r="C45" i="11"/>
  <c r="B45" i="11"/>
  <c r="I44" i="11"/>
  <c r="B44" i="11"/>
  <c r="H41" i="11"/>
  <c r="C41" i="11"/>
  <c r="G39" i="11"/>
  <c r="D39" i="11"/>
  <c r="B39" i="11"/>
  <c r="I37" i="11"/>
  <c r="G37" i="11"/>
  <c r="D37" i="11"/>
  <c r="B37" i="11"/>
  <c r="B30" i="11"/>
  <c r="H29" i="11"/>
  <c r="B29" i="11"/>
  <c r="B28" i="11"/>
  <c r="B26" i="11"/>
  <c r="B25" i="11"/>
  <c r="C24" i="11"/>
  <c r="B23" i="11"/>
  <c r="H22" i="11"/>
  <c r="H20" i="11"/>
  <c r="B20" i="11"/>
  <c r="B19" i="11"/>
  <c r="B18" i="11"/>
  <c r="H17" i="11"/>
  <c r="G15" i="11"/>
  <c r="B15" i="11"/>
  <c r="B14" i="11"/>
  <c r="G13" i="11"/>
  <c r="B46" i="10"/>
  <c r="C45" i="10"/>
  <c r="B45" i="10"/>
  <c r="I44" i="10"/>
  <c r="B44" i="10"/>
  <c r="H41" i="10"/>
  <c r="C41" i="10"/>
  <c r="G39" i="10"/>
  <c r="D39" i="10"/>
  <c r="B39" i="10"/>
  <c r="I37" i="10"/>
  <c r="G37" i="10"/>
  <c r="D37" i="10"/>
  <c r="B37" i="10"/>
  <c r="B30" i="10"/>
  <c r="H29" i="10"/>
  <c r="B29" i="10"/>
  <c r="B28" i="10"/>
  <c r="B26" i="10"/>
  <c r="B25" i="10"/>
  <c r="C24" i="10"/>
  <c r="B23" i="10"/>
  <c r="H22" i="10"/>
  <c r="H20" i="10"/>
  <c r="B20" i="10"/>
  <c r="B19" i="10"/>
  <c r="B18" i="10"/>
  <c r="H17" i="10"/>
  <c r="G15" i="10"/>
  <c r="B15" i="10"/>
  <c r="B14" i="10"/>
  <c r="G13" i="10"/>
  <c r="H41" i="1"/>
  <c r="C41" i="1"/>
  <c r="I37" i="1"/>
  <c r="G39" i="1"/>
  <c r="C45" i="1"/>
  <c r="I44" i="1"/>
  <c r="B46" i="1"/>
  <c r="B45" i="1"/>
  <c r="B44" i="1"/>
  <c r="D39" i="1"/>
  <c r="B39" i="1"/>
  <c r="G37" i="1"/>
  <c r="D37" i="1"/>
  <c r="B37" i="1"/>
  <c r="H29" i="1"/>
  <c r="H22" i="1"/>
  <c r="H20" i="1"/>
  <c r="H17" i="1"/>
  <c r="G15" i="1"/>
  <c r="G13" i="1"/>
  <c r="B26" i="1"/>
  <c r="C24" i="1"/>
  <c r="B30" i="1"/>
  <c r="B29" i="1"/>
  <c r="B28" i="1"/>
  <c r="B25" i="1"/>
  <c r="B23" i="1"/>
  <c r="B20" i="1"/>
  <c r="B19" i="1"/>
  <c r="B18" i="1"/>
  <c r="B15" i="1"/>
  <c r="F33" i="3" l="1"/>
  <c r="F30" i="3"/>
  <c r="F20" i="3"/>
  <c r="F27" i="3"/>
  <c r="F23" i="3"/>
  <c r="F17" i="3"/>
  <c r="B14" i="1"/>
  <c r="B16" i="12" l="1"/>
  <c r="B16" i="11"/>
  <c r="B16" i="1"/>
  <c r="B16" i="14"/>
  <c r="B16" i="10"/>
  <c r="B16" i="13"/>
</calcChain>
</file>

<file path=xl/comments1.xml><?xml version="1.0" encoding="utf-8"?>
<comments xmlns="http://schemas.openxmlformats.org/spreadsheetml/2006/main">
  <authors>
    <author>Uživatel systému Windows</author>
  </authors>
  <commentList>
    <comment ref="A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Uveďte z jaké strany budete vyjíždět - zda z kratší či delší strany. Pokud jsou obě strany stejné, uvádět nemusíte.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Uveďte z čeho se skládá vaše zázemí (např. dodávka, podval, závodní vůz + stan 6 x 3 m)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<sst xmlns="http://schemas.openxmlformats.org/spreadsheetml/2006/main" count="646" uniqueCount="298">
  <si>
    <t>FIA - CENTRAL EUROPEAN ZONE</t>
  </si>
  <si>
    <t>PŘIHLÁŠKA</t>
  </si>
  <si>
    <t>POŘADATEL</t>
  </si>
  <si>
    <t>DATUM UZÁVĚRKY PŘIHLÁŠEK</t>
  </si>
  <si>
    <t>Přihláška musí být odeslána pořadateli:</t>
  </si>
  <si>
    <t xml:space="preserve">E-mail:  </t>
  </si>
  <si>
    <t>prihlasky@auctor-racing.cz</t>
  </si>
  <si>
    <t>SOUTĚŽÍCÍ</t>
  </si>
  <si>
    <t>ČÍSLA LICENCÍ</t>
  </si>
  <si>
    <t>JEZDEC</t>
  </si>
  <si>
    <t>PODPIS</t>
  </si>
  <si>
    <t xml:space="preserve">A.S.N. (Visa Stamp):  </t>
  </si>
  <si>
    <t>Značka</t>
  </si>
  <si>
    <t>4x4</t>
  </si>
  <si>
    <t>Podepsaní stvrzují, že uvedené údaje jsou pravdivé, že jsou jim známa ustanovení Standardních</t>
  </si>
  <si>
    <t xml:space="preserve">propozic Mezinárodního mistrovství ČR a že se podrobují MSŘ - FIA, NSŘ, zvláštním  </t>
  </si>
  <si>
    <t>ustanovením, jakož i eventuálně vydaným prováděcím ustanovením.</t>
  </si>
  <si>
    <t xml:space="preserve">Jméno:  </t>
  </si>
  <si>
    <t xml:space="preserve">Národnost:  </t>
  </si>
  <si>
    <t xml:space="preserve">Adresa: </t>
  </si>
  <si>
    <t>Telefon:</t>
  </si>
  <si>
    <t>www:</t>
  </si>
  <si>
    <t xml:space="preserve">E-mail: </t>
  </si>
  <si>
    <t>Datum narození:</t>
  </si>
  <si>
    <t xml:space="preserve">Národnost: </t>
  </si>
  <si>
    <t xml:space="preserve">Adresa:  </t>
  </si>
  <si>
    <t>Divize:</t>
  </si>
  <si>
    <t>Startovní číslo:</t>
  </si>
  <si>
    <t xml:space="preserve">Soutěžící: </t>
  </si>
  <si>
    <t xml:space="preserve">Jezdec: </t>
  </si>
  <si>
    <t>Soutěžící:</t>
  </si>
  <si>
    <t>Jezdec:</t>
  </si>
  <si>
    <t>Datum:</t>
  </si>
  <si>
    <t>Pohár:</t>
  </si>
  <si>
    <t>Jméno:</t>
  </si>
  <si>
    <t>Adresa:</t>
  </si>
  <si>
    <t>CEZ, MČR, MPRC, MSR, ČTHA V RALLYCROSSU + MASCOM CUP + RX CUP SOSNOVÁ</t>
  </si>
  <si>
    <t>Značka:</t>
  </si>
  <si>
    <t>Model</t>
  </si>
  <si>
    <t>Model:</t>
  </si>
  <si>
    <t>Turbo:</t>
  </si>
  <si>
    <t>Hmotnost:</t>
  </si>
  <si>
    <t>Číslo homologace FIA:</t>
  </si>
  <si>
    <t>Číslo sport. Průkazu:</t>
  </si>
  <si>
    <t>Výkon:</t>
  </si>
  <si>
    <t>Depo šířka:</t>
  </si>
  <si>
    <t>Poznámka:</t>
  </si>
  <si>
    <t>Depo délka:</t>
  </si>
  <si>
    <t>Výjezd z:</t>
  </si>
  <si>
    <t>Objem (cc):</t>
  </si>
  <si>
    <t>MÍSTO:                                        DATUM: 22 - 23. 6. 2019</t>
  </si>
  <si>
    <t>DATUM:</t>
  </si>
  <si>
    <t>COVID-Termín:</t>
  </si>
  <si>
    <t>I.termín dle ZÚ</t>
  </si>
  <si>
    <t>II. termín dle ZÚ</t>
  </si>
  <si>
    <t>SOSNOVÁ</t>
  </si>
  <si>
    <t>AUCTOR Racing s.r.o.</t>
  </si>
  <si>
    <t>Vinařice 126, Dobrovice 29441</t>
  </si>
  <si>
    <t>+420 606 611 485</t>
  </si>
  <si>
    <t>ÚDAJE K VYPLNĚNÍ</t>
  </si>
  <si>
    <t>Adresa*</t>
  </si>
  <si>
    <t>Národnost</t>
  </si>
  <si>
    <t>Webové stránky</t>
  </si>
  <si>
    <t>E-mail</t>
  </si>
  <si>
    <t>Soutěžící - Název týmu - Jméno</t>
  </si>
  <si>
    <t>Divize</t>
  </si>
  <si>
    <t>NE</t>
  </si>
  <si>
    <t>česká</t>
  </si>
  <si>
    <t>ANO</t>
  </si>
  <si>
    <t>Telefon +420</t>
  </si>
  <si>
    <t>Ojbem (cc)</t>
  </si>
  <si>
    <t>Výkon</t>
  </si>
  <si>
    <t>Hmotnost</t>
  </si>
  <si>
    <t>Super Cars</t>
  </si>
  <si>
    <t>Super Cars Light</t>
  </si>
  <si>
    <t>Super 1600</t>
  </si>
  <si>
    <t>National 1600</t>
  </si>
  <si>
    <t>STC + 2000</t>
  </si>
  <si>
    <t>STC - 2000</t>
  </si>
  <si>
    <t>STC - 1600</t>
  </si>
  <si>
    <t>HA - 1600</t>
  </si>
  <si>
    <t>HA + 1600</t>
  </si>
  <si>
    <t>HA 4 x 4</t>
  </si>
  <si>
    <t>Kartcross</t>
  </si>
  <si>
    <t>SC CUP</t>
  </si>
  <si>
    <t>S 4 x 4</t>
  </si>
  <si>
    <t>S 1600+</t>
  </si>
  <si>
    <t xml:space="preserve">S 1600 </t>
  </si>
  <si>
    <t>S 1400</t>
  </si>
  <si>
    <t>N 1600+</t>
  </si>
  <si>
    <t xml:space="preserve">N 1600 </t>
  </si>
  <si>
    <t>N 1400</t>
  </si>
  <si>
    <t>Škoda CUP</t>
  </si>
  <si>
    <t>Pohár</t>
  </si>
  <si>
    <t>CEZ - Zóna střední Evropy</t>
  </si>
  <si>
    <t>MČR - Mistrovství ČR</t>
  </si>
  <si>
    <t>MPRC - Mistrovství Polska</t>
  </si>
  <si>
    <t>MSR - Mistrovství SR</t>
  </si>
  <si>
    <t>ČTHA - Česká trofej HA</t>
  </si>
  <si>
    <t>MC - MASCOM CUP</t>
  </si>
  <si>
    <t>RX Rallycross CUP</t>
  </si>
  <si>
    <t>slovenská</t>
  </si>
  <si>
    <t>polská</t>
  </si>
  <si>
    <t>rakouská</t>
  </si>
  <si>
    <t>italská</t>
  </si>
  <si>
    <t>maďarská</t>
  </si>
  <si>
    <t>slovinská</t>
  </si>
  <si>
    <t>německá</t>
  </si>
  <si>
    <t>holandská</t>
  </si>
  <si>
    <t>belgická</t>
  </si>
  <si>
    <t>srbská</t>
  </si>
  <si>
    <t>kosovská</t>
  </si>
  <si>
    <t>chorvatská</t>
  </si>
  <si>
    <t>albánská</t>
  </si>
  <si>
    <t>bosenská</t>
  </si>
  <si>
    <t>makedónská</t>
  </si>
  <si>
    <t>maltská</t>
  </si>
  <si>
    <t>černohorská</t>
  </si>
  <si>
    <t>San Marino</t>
  </si>
  <si>
    <t>Škoda</t>
  </si>
  <si>
    <t>VW</t>
  </si>
  <si>
    <t>Audi</t>
  </si>
  <si>
    <t>anglická</t>
  </si>
  <si>
    <t>dánská</t>
  </si>
  <si>
    <t>švédská</t>
  </si>
  <si>
    <t>finská</t>
  </si>
  <si>
    <t>norská</t>
  </si>
  <si>
    <t>ruská</t>
  </si>
  <si>
    <t>ukrajinská</t>
  </si>
  <si>
    <t>francouzská</t>
  </si>
  <si>
    <t>španělská</t>
  </si>
  <si>
    <t>portugalská</t>
  </si>
  <si>
    <t>švýcarská</t>
  </si>
  <si>
    <t>bulharská</t>
  </si>
  <si>
    <t>rumunská</t>
  </si>
  <si>
    <t>turecká</t>
  </si>
  <si>
    <t>CEZ + RX Rallycross CUP</t>
  </si>
  <si>
    <t>MČR + RX Rallcross CUP</t>
  </si>
  <si>
    <t>ČTHA + RX Rallycross CUP</t>
  </si>
  <si>
    <t>BMW</t>
  </si>
  <si>
    <t>Opel</t>
  </si>
  <si>
    <t>Mercedes</t>
  </si>
  <si>
    <t>Mazda</t>
  </si>
  <si>
    <t>Honda</t>
  </si>
  <si>
    <t>Toyota</t>
  </si>
  <si>
    <t>Suzuki</t>
  </si>
  <si>
    <t>Yamaha</t>
  </si>
  <si>
    <t>Fiat</t>
  </si>
  <si>
    <t>Hyunday</t>
  </si>
  <si>
    <t>Kia</t>
  </si>
  <si>
    <t>Ford</t>
  </si>
  <si>
    <t>Citroen</t>
  </si>
  <si>
    <t>Peugeot</t>
  </si>
  <si>
    <t>Seat</t>
  </si>
  <si>
    <t>Chevrolet</t>
  </si>
  <si>
    <t>Lancia</t>
  </si>
  <si>
    <t>Lada</t>
  </si>
  <si>
    <t>MG</t>
  </si>
  <si>
    <t>Mini</t>
  </si>
  <si>
    <t>Mitsubishi</t>
  </si>
  <si>
    <t>Nissan</t>
  </si>
  <si>
    <t>Porsche</t>
  </si>
  <si>
    <t>Saab</t>
  </si>
  <si>
    <t>Subaru</t>
  </si>
  <si>
    <t>Volvo</t>
  </si>
  <si>
    <t>Ano - ne</t>
  </si>
  <si>
    <t>Depo výjezd</t>
  </si>
  <si>
    <t>Dny</t>
  </si>
  <si>
    <t>CEZ+MČR+MPRC+MSR</t>
  </si>
  <si>
    <t>Pojištění</t>
  </si>
  <si>
    <t>Služby</t>
  </si>
  <si>
    <t>MASCOM CUP</t>
  </si>
  <si>
    <t>ČTHV</t>
  </si>
  <si>
    <t>RX CUP</t>
  </si>
  <si>
    <t>Chci doklad</t>
  </si>
  <si>
    <t>Doklad:</t>
  </si>
  <si>
    <t>P.č.</t>
  </si>
  <si>
    <t>Test hodiny</t>
  </si>
  <si>
    <t>2 - 4</t>
  </si>
  <si>
    <t xml:space="preserve">4 - 6 </t>
  </si>
  <si>
    <t>6 - 8</t>
  </si>
  <si>
    <t>8 - 10</t>
  </si>
  <si>
    <t>Livestream</t>
  </si>
  <si>
    <t>kratší</t>
  </si>
  <si>
    <t>delší</t>
  </si>
  <si>
    <t>MISTROVSTVÍ ČESKÉ REPUBLIKY V RALLYCROSSU</t>
  </si>
  <si>
    <t>VOLNÝ ZÁVOD V RALLYCROSSU + MASCOM CUP + RX CUP SOSNOVÁ</t>
  </si>
  <si>
    <t>VOLNÝ ZÁVOD + KLUBOVÉ POHÁRY V RALLYCROSSU</t>
  </si>
  <si>
    <t>MASCOM CUP + RX CUP SOSNOVÁ</t>
  </si>
  <si>
    <t>KLUBOVÉ POHÁRY V RALLYCROSSU</t>
  </si>
  <si>
    <t>Shodné-soutěžící-jezdec</t>
  </si>
  <si>
    <t>Jezdec - Jméno*</t>
  </si>
  <si>
    <t>Datum narození*</t>
  </si>
  <si>
    <t>Národnost*</t>
  </si>
  <si>
    <t>Telefon +420*</t>
  </si>
  <si>
    <t>E-mail*</t>
  </si>
  <si>
    <t>Mistrovství - Pohár*</t>
  </si>
  <si>
    <t>Divize*</t>
  </si>
  <si>
    <t>Startovní číslo*</t>
  </si>
  <si>
    <t>4 x 4 - ANO / NE*</t>
  </si>
  <si>
    <t>Turbo - ANO / NE*</t>
  </si>
  <si>
    <t>Číslo homologace FIA*</t>
  </si>
  <si>
    <t>Číslo sport. Průkazu*</t>
  </si>
  <si>
    <t>Číslo licence jezdec*</t>
  </si>
  <si>
    <t>Číslo licence soutěžícího*</t>
  </si>
  <si>
    <t>Datum vypsání přihlášky*</t>
  </si>
  <si>
    <t>Depo šířka*</t>
  </si>
  <si>
    <t>Depo délka*</t>
  </si>
  <si>
    <t>Depo výjezd*</t>
  </si>
  <si>
    <t>Depo poznámka*</t>
  </si>
  <si>
    <t>RX CUP + RX CUP</t>
  </si>
  <si>
    <t>INFO K VYPLNĚNÍ PŘIHLÁŠKY!!!</t>
  </si>
  <si>
    <t>Vypisovat pouze údaje na listu - "Přihlášky-Formulář-RX Sosnová"</t>
  </si>
  <si>
    <t>Ostatní listy ozančené 2D,1D - CEZ, MČR - se použijí po uzavření předběžných přihlášek podle verze závodu, který bude vyhlášen. Jedná se o standardní přihlášku, kterou si tým vytiskne, podepíše a zašle nascenovanou pořadateli a fyzicky pak předá na závodě.</t>
  </si>
  <si>
    <t>2D = dvoudenní závod</t>
  </si>
  <si>
    <t>1D = jednodenní závod</t>
  </si>
  <si>
    <t>List - "Seznamy" - pomocný list pro funkční potřeby formuláře</t>
  </si>
  <si>
    <t>Všechny údaje ozančené hvězdičkou  - *  je nutné vyplnit, nebo nebude přihláška přijata</t>
  </si>
  <si>
    <r>
      <t xml:space="preserve">Formulář je u některý bodů nastaven na předpřipravený seznam odpovědí, u některých se odpovědi dopisují na přímo. Pokud vám nebude nabízená odpověď vyhovovat, napiště do vedlejší buňky odpověď svou nebo napiště na </t>
    </r>
    <r>
      <rPr>
        <b/>
        <sz val="12"/>
        <color rgb="FF00B0F0"/>
        <rFont val="Arial"/>
        <family val="2"/>
        <charset val="238"/>
      </rPr>
      <t>prihlasky@auctor-racing.cz</t>
    </r>
    <r>
      <rPr>
        <b/>
        <sz val="12"/>
        <rFont val="Arial"/>
        <family val="2"/>
        <charset val="238"/>
      </rPr>
      <t xml:space="preserve"> nebo volejte na tel. 606611485</t>
    </r>
  </si>
  <si>
    <t>Poznámka: je možné, že u některých excelových verzí nebudou správně fungovat rozevírací seznamy s odpověďmi - v tomto případě zapisujte do polí hodnoty a po vyskočení hlášky, že odpověď neodpovídá seznamu odpovědí, dejte ano. Odpovídejte prosím co nejvíc stručně, ano, ne, prosím vysvětlit, nerozumím otázce.</t>
  </si>
  <si>
    <t>INFORMACE k některým vyplňovaným polím ve formuláři</t>
  </si>
  <si>
    <t>Je vytvořena funkce, která při zaškrtnutí volby ANO zkopíruje údaje vypsané u jezdce, aby se nemusely znovu vypisovat u soutěžícího. Pokud se dá NE, natvrdo se musí vypsat údaje znovu a kopírovací funkce se tím přemaže.</t>
  </si>
  <si>
    <t>Mistrovství - Pohár</t>
  </si>
  <si>
    <t>CEZ - zóna střední Evropy - zaškrtnou jezdci, kteří nastupují v divizích, jež jsou vyhlášeny v zóně                                                                                     MČR - zaškrtnou jezdci, kteří jedou v divizích vyhlášených pouze pro MČR - např. National 1600                                                                                   MPRC - zaškrtnou jezdci, kteří jedou divize vyhlášené pouze v polském mistrovství                                                                                                                      CEZ nebo MČR nebo ČTHA + RX CUP - zaškrtnou jezdci, kteří by jeli daný závod či trofej plus by jeli i v RX CUPu</t>
  </si>
  <si>
    <t>V případě startu ve více závodech uveďte divizi nadřazenou - tzn. z vyšího stupně mistrovství. Pokud by chtěl jet někdo v rámci RX CUPu dvě divize, řešilo by se operativně s promotérem seriálu.</t>
  </si>
  <si>
    <t>Depo délka + Depo šířka + Depo výjezd</t>
  </si>
  <si>
    <t>Uveďte přesně rozměry vašeho zázemí, bude se podle toho plánovat postavení týmů v areálu. V Sosnové není rezervační systém a při větším počtu týmů, je nutné jejich umístění koordinovat.</t>
  </si>
  <si>
    <t>Depo poznámka</t>
  </si>
  <si>
    <t>Doplňující údaje k přihlášce!!!!</t>
  </si>
  <si>
    <t>PO VYPLNĚNÍ POŠLETE POŘADATELI ZPĚT FORMULÁŘ V EXCELOVÉ FORMĚ</t>
  </si>
  <si>
    <t>26. - 27. 6. 2021</t>
  </si>
  <si>
    <t>PŘIHLAŠOVACÍ FORMULÁŘ - RALLYCROSS SOSNOVÁ 2021</t>
  </si>
  <si>
    <t>RWD CUP</t>
  </si>
  <si>
    <t>Doplňující údaje k přihlášce - Rallycross SOSNOVÁ 2021</t>
  </si>
  <si>
    <t>2. Akceptoval by váš tým navýšení vkladu do závodu, který by byl nutný z důvodu nepokrytí nákladů souvisejících s uspořádáním závodu z vybraného startovného?*</t>
  </si>
  <si>
    <t>1. Zúčastnil by se váš tým rallycrossového závodu v Sosnové, pokud by se musel vzhledem k vládním opatřením odjet bez diváků, nebo jen s velmi malým, povoleným množstvím?*</t>
  </si>
  <si>
    <t>4. Kolik musí mít váš tým minimálně členů pro případ většího omezení počtu lidí v areálu? *</t>
  </si>
  <si>
    <t>5. Pokud bude závod možné uspořádat, ale podmínkou účasti na něm bude PCR test, zúčastnil by se ho váš tým?*</t>
  </si>
  <si>
    <t>100,- Kč</t>
  </si>
  <si>
    <t>200,- Kč</t>
  </si>
  <si>
    <t>300,- Kč a více</t>
  </si>
  <si>
    <t>6. Zúčastnil by se váš tým závodu, pokud by z důvodů vládního nařízení byl limitován počet lidí v areálu a to v režimu dopolední a odpolední závod? Myšleno např. 8:00 - 13:00 první skupina, 14:00-19:00 druhá skupina. Skupina 50-60 jezdců. 30 minutový trénink, 3 kvalifikace a finálové jízdy stačí 5 - 5,5 hodiny, počítáno včetně 15 minut z každé hodiny na přípravu a odtahy.*</t>
  </si>
  <si>
    <t>7. Měl by váš tým zájem o livestream ze závodu?.*</t>
  </si>
  <si>
    <t>8. Jakou částkou by váš tým podpořil livestream?*</t>
  </si>
  <si>
    <t>9. Měl by váš tým zájem o zvýhodněnou propagaci týmu a jeho partnerů v rámci livestreamu? (např. Karta jezdce s logy partnerů, týmová karta s logy partnerů mezi partnery livestreamu, týmové nebo propagační video partnerů v rámci bloku video reklam v livestreamu.*</t>
  </si>
  <si>
    <t>ANO, Pošlete nabídku.</t>
  </si>
  <si>
    <t>13. Pokud by nebylo možné závod uspořádat z důvodů různých opatření (početní, hygienická,..), nebo by se do závodu přihlásilo málo jezdců, využil by váš tým možnost testování a pořadateli tak pomohl snížit ztráty s přípravou neuskutečněného závodu a uhrazených záloh?*</t>
  </si>
  <si>
    <t>VOLNÝ ZÁVOD</t>
  </si>
  <si>
    <t>ZÁVOD</t>
  </si>
  <si>
    <t>Standardní startovné</t>
  </si>
  <si>
    <t>Euro 26,5</t>
  </si>
  <si>
    <t>PŮVODNĚ PLÁNOVANÝ VKLAD</t>
  </si>
  <si>
    <t>Startovné při zvýšeném vkladu o 25% včetně pojištění a služeb</t>
  </si>
  <si>
    <t>Startovné při zvýšeném vkladu o 50% včetně pojištění a služeb</t>
  </si>
  <si>
    <t>Startovné při zvýšeném vkladu o 100% včetně pojištění a služeb</t>
  </si>
  <si>
    <t>Startovné při zvýšeném vkladu o 75% včetně pojištění a služeb</t>
  </si>
  <si>
    <t>Startovné při zvýšeném vkladu o 10% včetně pojištění a služeb</t>
  </si>
  <si>
    <t>Startovné při zvýšeném vkladu o 15% včetně pojištění a služeb</t>
  </si>
  <si>
    <t>Startovné při zvýšeném vkladu o 20% včetně pojištění a služeb</t>
  </si>
  <si>
    <t>Startovné při zvýšeném vkladu o 30% včetně pojištění a služeb</t>
  </si>
  <si>
    <t>Startovné při zvýšeném vkladu o 35% včetně pojištění a služeb</t>
  </si>
  <si>
    <t>Startovné při zvýšeném vkladu o 40% včetně pojištění a služeb</t>
  </si>
  <si>
    <t>Startovné při zvýšeném vkladu o 45% včetně pojištění a služeb</t>
  </si>
  <si>
    <t>Startovné při zvýšeném vkladu o 55% včetně pojištění a služeb</t>
  </si>
  <si>
    <t>Startovné při zvýšeném vkladu o 60% včetně pojištění a služeb</t>
  </si>
  <si>
    <t>Startovné při zvýšeném vkladu o 65% včetně pojištění a služeb</t>
  </si>
  <si>
    <t>Startovné při zvýšeném vkladu o 70% včetně pojištění a služeb</t>
  </si>
  <si>
    <t>Přizpůsobím se většině</t>
  </si>
  <si>
    <t xml:space="preserve">Vzhledem k předpokladu omezení nebo úplnému zákazu přítomnosti diváků a předpokladu absolvování povinných PCR testů, není možné pokrýt náklady ze startovného. </t>
  </si>
  <si>
    <t>Další neočekávané náklady jsou spojené se zajištěním sociálního zařízení v podobě většího počtu mobilních toalet a mobilních sprch, protože nebude v době konání závodu</t>
  </si>
  <si>
    <t>možné využívat veškerá zařízení pod krytými tribunami, kde se za normálního stavu tato zařízení nachází. Vzhledem k těmto skutečnostem pořadatel plánuje navýšení startovného.</t>
  </si>
  <si>
    <t xml:space="preserve">Pokud se nepodaří dostatečně zajistit rozpočet a nebude přihlášeno dostatečné množství jezdců, bude se muset zvolit kratší, jednodenní verze závodu, případně by se závod </t>
  </si>
  <si>
    <t>musel odjet jako volný či klubový, kde jsou náklady daleko nižší, v nejhorším případě by se udělalo pouze testování.</t>
  </si>
  <si>
    <t>V době vydání předběžných přihlášek pořadatel předpokládá navýšení v rozmezí 20 - 50% při minimálním počtu 120.ti přihlášených jezdců, při standardním režimu MČR.</t>
  </si>
  <si>
    <t xml:space="preserve"> V případě zajištění rozpočtu z jiných zdrojů, se pořadatel bude snažit nastavit nejnižší možné či standardní startovné.</t>
  </si>
  <si>
    <t xml:space="preserve">Na základě počtu předběžně a závazně přihlášených pořadatel rozhodne o formě závodu. Jezdcům budou nejpozději k první uzávěrce přihlášek odeslány platební údaje. </t>
  </si>
  <si>
    <t>Přihláška bude oficiálně přijata po zaplacení  vkladu do závodu. V době vydání předběžných přihlášek je předpoklad 140 jezdců maximálního počtu startujících.</t>
  </si>
  <si>
    <t>a pořadatel může přihlédnout i k obsazenosti či atratkivnosti dané divize.</t>
  </si>
  <si>
    <t xml:space="preserve">List - "SIMULACE STARTOVNÉ" - přehledová tabulka s rozpadem částek za celkový vklad do závodu (vklad, pojištění, služby). </t>
  </si>
  <si>
    <t>10. Pokud by se jel závod bez diváků, využíval by váš tým zajištěné občerstvení pořadatelem nebo by si zajistil ve vlastní režii?*</t>
  </si>
  <si>
    <t>11. Má váš tým možnost zajištění vlastní elektrocentrály? Pořadatel závodu není schopen jako nájemce areálu garantovat kvalitní připojení elektriky po celou dobu závodu a doporučuje týmům zajistit si vlastní. Připojení na síť by mělo být možné.*</t>
  </si>
  <si>
    <t>12. Má váš tým v rámci svého zázemí vlastní sociální zařízení, především sprchu? Vzhledem k neodkladným záležitostem nebudou v době konání závodu moci být využívány kryté tribuny, včetně veškerých zařízení s nimi spojenými, tudíž hlavní sprchy a toalety a bude tak nutno zajistit mobilní. Podle předpokládaného počtu lidí se bude muset zajistit dostatečný počet.*</t>
  </si>
  <si>
    <t>14. Kolik času by váš tým na testování (volné jízdy) minimálně potřeboval?*</t>
  </si>
  <si>
    <t>15. Jaká je pro vás akceptovatelná částka za testování dle vaší minimální časové potřeby?*</t>
  </si>
  <si>
    <t>Uveďte z čeho se skládá vaše zázemí. Limit pro autobusy a kamiony je 8 x 13 metrů a pro dodávky a obytné vozy s podvalem pak 8 x 6 - 8 metrů. Pokud je zázemí větší, je možné "schovat" pod dva týmy, ale musíme to vědět, abychom to v depu připravili.</t>
  </si>
  <si>
    <t>Občerstvení</t>
  </si>
  <si>
    <t>ANO, v plné výši</t>
  </si>
  <si>
    <t>NE, jsme soběstační</t>
  </si>
  <si>
    <t>VŽDY z části využíváme</t>
  </si>
  <si>
    <t>3. Jaké je pro vás akceptovatelné navýšení vkladu do závodu (0 - 100%, přizpůsobím se většině)?*</t>
  </si>
  <si>
    <t xml:space="preserve">Pořadatel doporučuje se přihlásit zavčasu a nenechávat to na poslední chvíli. V případě velkého zájmu budou přijímáni jezdci dle termínu zaslání předběžných přihlášek </t>
  </si>
  <si>
    <t>MČR, MPRC, MSR, ČTHA V RALLYCROSSU + MASCOM CUP + RX CUP SOSNOVÁ</t>
  </si>
  <si>
    <t>CEZ - Central Europe Zone - zóna střední Evropy, CR - Mistrovství ČR, atd….</t>
  </si>
  <si>
    <t>Elektro</t>
  </si>
  <si>
    <t>ANO, můžeme se spojit i s jinými týmy</t>
  </si>
  <si>
    <t>Opravdu si pozorně přečtěte otázky, vaše odpovědi jsou pro pořadatele velmi důležité. Mají velký vliv na organizační a finační stránku závodu. Tím, že pořadatel není majitel okruhu a tento si pro závod pronajímá, musí se vše dopředu naplánovat a na improvizaci není velký prostor.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</si>
  <si>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DĚKUJEME ZA POCHOPENÍ</t>
  </si>
  <si>
    <t>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</si>
</sst>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00,000,000,000"/>
  </numFmts>
  <fonts count="2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name val="Arial"/>
      <family val="2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b/>
      <sz val="16"/>
      <name val="Arial"/>
      <family val="2"/>
      <charset val="238"/>
    </font>
    <font>
      <sz val="11"/>
      <color rgb="FF0070C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0" borderId="0"/>
  </cellStyleXfs>
  <cellXfs count="284">
    <xf numFmtId="0" fontId="0" fillId="0" borderId="0" xfId="0"/>
    <xf numFmtId="0" fontId="0" fillId="0" borderId="0" xfId="0" applyBorder="1"/>
    <xf numFmtId="0" fontId="5" fillId="0" borderId="2" xfId="0" applyFont="1" applyBorder="1"/>
    <xf numFmtId="0" fontId="3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5" fillId="0" borderId="4" xfId="0" applyFont="1" applyBorder="1" applyAlignment="1">
      <alignment horizontal="left" vertical="top"/>
    </xf>
    <xf numFmtId="0" fontId="7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11" fillId="0" borderId="0" xfId="0" applyFont="1" applyBorder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0" fillId="0" borderId="2" xfId="0" applyBorder="1"/>
    <xf numFmtId="0" fontId="5" fillId="0" borderId="4" xfId="0" applyFont="1" applyBorder="1" applyAlignment="1">
      <alignment vertical="top"/>
    </xf>
    <xf numFmtId="0" fontId="5" fillId="0" borderId="4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/>
    </xf>
    <xf numFmtId="0" fontId="12" fillId="0" borderId="0" xfId="0" applyFont="1" applyBorder="1"/>
    <xf numFmtId="0" fontId="14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Border="1"/>
    <xf numFmtId="0" fontId="7" fillId="0" borderId="0" xfId="0" applyFont="1"/>
    <xf numFmtId="0" fontId="16" fillId="0" borderId="0" xfId="0" applyFont="1"/>
    <xf numFmtId="0" fontId="0" fillId="0" borderId="0" xfId="0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164" fontId="15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Border="1"/>
    <xf numFmtId="0" fontId="12" fillId="0" borderId="0" xfId="0" applyFont="1" applyBorder="1" applyAlignment="1"/>
    <xf numFmtId="0" fontId="0" fillId="0" borderId="21" xfId="0" applyBorder="1"/>
    <xf numFmtId="0" fontId="0" fillId="0" borderId="0" xfId="0" applyBorder="1" applyAlignment="1"/>
    <xf numFmtId="0" fontId="2" fillId="0" borderId="1" xfId="2" applyFont="1" applyBorder="1" applyAlignment="1">
      <alignment vertical="top"/>
    </xf>
    <xf numFmtId="0" fontId="2" fillId="0" borderId="2" xfId="2" applyFont="1" applyBorder="1" applyAlignment="1">
      <alignment vertical="top"/>
    </xf>
    <xf numFmtId="0" fontId="2" fillId="0" borderId="3" xfId="2" applyFont="1" applyBorder="1" applyAlignment="1">
      <alignment vertical="top"/>
    </xf>
    <xf numFmtId="0" fontId="2" fillId="0" borderId="4" xfId="2" applyFont="1" applyBorder="1" applyAlignment="1">
      <alignment vertical="top"/>
    </xf>
    <xf numFmtId="0" fontId="2" fillId="0" borderId="0" xfId="2" applyFont="1" applyBorder="1" applyAlignment="1">
      <alignment vertical="top"/>
    </xf>
    <xf numFmtId="0" fontId="2" fillId="0" borderId="5" xfId="2" applyFont="1" applyBorder="1" applyAlignment="1">
      <alignment vertical="top"/>
    </xf>
    <xf numFmtId="0" fontId="2" fillId="0" borderId="6" xfId="2" applyFont="1" applyBorder="1" applyAlignment="1">
      <alignment vertical="top"/>
    </xf>
    <xf numFmtId="0" fontId="2" fillId="0" borderId="7" xfId="2" applyFont="1" applyBorder="1" applyAlignment="1">
      <alignment vertical="top"/>
    </xf>
    <xf numFmtId="0" fontId="2" fillId="0" borderId="8" xfId="2" applyFont="1" applyBorder="1" applyAlignment="1">
      <alignment vertical="top"/>
    </xf>
    <xf numFmtId="0" fontId="11" fillId="0" borderId="2" xfId="0" applyFont="1" applyBorder="1" applyAlignment="1"/>
    <xf numFmtId="0" fontId="18" fillId="0" borderId="0" xfId="0" applyFont="1"/>
    <xf numFmtId="0" fontId="0" fillId="0" borderId="0" xfId="0" applyBorder="1" applyAlignment="1">
      <alignment horizontal="center" vertical="center"/>
    </xf>
    <xf numFmtId="49" fontId="0" fillId="0" borderId="0" xfId="0" applyNumberFormat="1"/>
    <xf numFmtId="49" fontId="12" fillId="0" borderId="0" xfId="0" applyNumberFormat="1" applyFont="1"/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23" xfId="0" applyFont="1" applyBorder="1"/>
    <xf numFmtId="0" fontId="21" fillId="0" borderId="0" xfId="0" applyFont="1" applyBorder="1"/>
    <xf numFmtId="0" fontId="21" fillId="0" borderId="24" xfId="0" applyFont="1" applyBorder="1"/>
    <xf numFmtId="0" fontId="20" fillId="0" borderId="18" xfId="0" applyFont="1" applyBorder="1"/>
    <xf numFmtId="0" fontId="21" fillId="0" borderId="19" xfId="0" applyFont="1" applyBorder="1"/>
    <xf numFmtId="0" fontId="21" fillId="0" borderId="20" xfId="0" applyFont="1" applyBorder="1"/>
    <xf numFmtId="0" fontId="20" fillId="0" borderId="0" xfId="0" applyFont="1" applyBorder="1"/>
    <xf numFmtId="0" fontId="23" fillId="0" borderId="0" xfId="0" applyFont="1"/>
    <xf numFmtId="0" fontId="21" fillId="0" borderId="23" xfId="0" applyFont="1" applyBorder="1"/>
    <xf numFmtId="0" fontId="2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9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4" borderId="21" xfId="0" applyFill="1" applyBorder="1"/>
    <xf numFmtId="0" fontId="0" fillId="4" borderId="25" xfId="0" applyFill="1" applyBorder="1"/>
    <xf numFmtId="0" fontId="0" fillId="0" borderId="26" xfId="0" applyBorder="1"/>
    <xf numFmtId="0" fontId="0" fillId="4" borderId="26" xfId="0" applyFill="1" applyBorder="1"/>
    <xf numFmtId="0" fontId="0" fillId="4" borderId="27" xfId="0" applyFill="1" applyBorder="1"/>
    <xf numFmtId="0" fontId="0" fillId="0" borderId="28" xfId="0" applyBorder="1"/>
    <xf numFmtId="0" fontId="0" fillId="4" borderId="28" xfId="0" applyFill="1" applyBorder="1"/>
    <xf numFmtId="0" fontId="0" fillId="4" borderId="29" xfId="0" applyFill="1" applyBorder="1"/>
    <xf numFmtId="0" fontId="0" fillId="2" borderId="30" xfId="0" applyFill="1" applyBorder="1"/>
    <xf numFmtId="0" fontId="0" fillId="2" borderId="3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2" borderId="32" xfId="0" applyFill="1" applyBorder="1"/>
    <xf numFmtId="0" fontId="0" fillId="0" borderId="20" xfId="0" applyBorder="1"/>
    <xf numFmtId="0" fontId="0" fillId="0" borderId="14" xfId="0" applyBorder="1"/>
    <xf numFmtId="0" fontId="0" fillId="0" borderId="33" xfId="0" applyBorder="1"/>
    <xf numFmtId="0" fontId="12" fillId="2" borderId="22" xfId="0" applyFont="1" applyFill="1" applyBorder="1"/>
    <xf numFmtId="0" fontId="12" fillId="3" borderId="34" xfId="0" applyFont="1" applyFill="1" applyBorder="1"/>
    <xf numFmtId="0" fontId="12" fillId="3" borderId="35" xfId="0" applyFont="1" applyFill="1" applyBorder="1"/>
    <xf numFmtId="0" fontId="12" fillId="3" borderId="36" xfId="0" applyFont="1" applyFill="1" applyBorder="1"/>
    <xf numFmtId="0" fontId="20" fillId="0" borderId="12" xfId="0" applyFont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0" fillId="0" borderId="16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4" fillId="0" borderId="12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8" fillId="0" borderId="12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7" xfId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14" fontId="13" fillId="0" borderId="0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0" borderId="12" xfId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1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5" fillId="0" borderId="5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emf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emf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209550</xdr:rowOff>
    </xdr:from>
    <xdr:to>
      <xdr:col>3</xdr:col>
      <xdr:colOff>295275</xdr:colOff>
      <xdr:row>0</xdr:row>
      <xdr:rowOff>851367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09550"/>
          <a:ext cx="752475" cy="64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0</xdr:row>
      <xdr:rowOff>247651</xdr:rowOff>
    </xdr:from>
    <xdr:to>
      <xdr:col>2</xdr:col>
      <xdr:colOff>19050</xdr:colOff>
      <xdr:row>0</xdr:row>
      <xdr:rowOff>859577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47651"/>
          <a:ext cx="619125" cy="61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247650</xdr:rowOff>
    </xdr:from>
    <xdr:to>
      <xdr:col>1</xdr:col>
      <xdr:colOff>479283</xdr:colOff>
      <xdr:row>0</xdr:row>
      <xdr:rowOff>838199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74608" cy="5905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266700</xdr:colOff>
      <xdr:row>57</xdr:row>
      <xdr:rowOff>104775</xdr:rowOff>
    </xdr:from>
    <xdr:to>
      <xdr:col>1</xdr:col>
      <xdr:colOff>466725</xdr:colOff>
      <xdr:row>62</xdr:row>
      <xdr:rowOff>76200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086975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400050</xdr:colOff>
      <xdr:row>57</xdr:row>
      <xdr:rowOff>142875</xdr:rowOff>
    </xdr:from>
    <xdr:ext cx="819150" cy="809625"/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38100</xdr:colOff>
      <xdr:row>57</xdr:row>
      <xdr:rowOff>85725</xdr:rowOff>
    </xdr:from>
    <xdr:ext cx="1724025" cy="866775"/>
    <xdr:pic>
      <xdr:nvPicPr>
        <xdr:cNvPr id="13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3</xdr:col>
      <xdr:colOff>333375</xdr:colOff>
      <xdr:row>0</xdr:row>
      <xdr:rowOff>190500</xdr:rowOff>
    </xdr:from>
    <xdr:to>
      <xdr:col>3</xdr:col>
      <xdr:colOff>1000125</xdr:colOff>
      <xdr:row>0</xdr:row>
      <xdr:rowOff>847924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90800" y="190500"/>
          <a:ext cx="666750" cy="657424"/>
        </a:xfrm>
        <a:prstGeom prst="rect">
          <a:avLst/>
        </a:prstGeom>
      </xdr:spPr>
    </xdr:pic>
    <xdr:clientData/>
  </xdr:twoCellAnchor>
  <xdr:twoCellAnchor editAs="oneCell">
    <xdr:from>
      <xdr:col>3</xdr:col>
      <xdr:colOff>1057275</xdr:colOff>
      <xdr:row>0</xdr:row>
      <xdr:rowOff>390526</xdr:rowOff>
    </xdr:from>
    <xdr:to>
      <xdr:col>6</xdr:col>
      <xdr:colOff>160540</xdr:colOff>
      <xdr:row>0</xdr:row>
      <xdr:rowOff>752476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14700" y="390526"/>
          <a:ext cx="1046365" cy="36195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0</xdr:row>
      <xdr:rowOff>276225</xdr:rowOff>
    </xdr:from>
    <xdr:to>
      <xdr:col>7</xdr:col>
      <xdr:colOff>469538</xdr:colOff>
      <xdr:row>0</xdr:row>
      <xdr:rowOff>866775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33875" y="276225"/>
          <a:ext cx="86006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304800</xdr:rowOff>
    </xdr:from>
    <xdr:to>
      <xdr:col>8</xdr:col>
      <xdr:colOff>689353</xdr:colOff>
      <xdr:row>0</xdr:row>
      <xdr:rowOff>800100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81600" y="304800"/>
          <a:ext cx="841753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152400</xdr:rowOff>
    </xdr:from>
    <xdr:to>
      <xdr:col>3</xdr:col>
      <xdr:colOff>390525</xdr:colOff>
      <xdr:row>0</xdr:row>
      <xdr:rowOff>794217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52400"/>
          <a:ext cx="752475" cy="64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0</xdr:row>
      <xdr:rowOff>190501</xdr:rowOff>
    </xdr:from>
    <xdr:to>
      <xdr:col>2</xdr:col>
      <xdr:colOff>114300</xdr:colOff>
      <xdr:row>0</xdr:row>
      <xdr:rowOff>802427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0501"/>
          <a:ext cx="619125" cy="61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190500</xdr:rowOff>
    </xdr:from>
    <xdr:to>
      <xdr:col>1</xdr:col>
      <xdr:colOff>574533</xdr:colOff>
      <xdr:row>0</xdr:row>
      <xdr:rowOff>781049</xdr:rowOff>
    </xdr:to>
    <xdr:pic>
      <xdr:nvPicPr>
        <xdr:cNvPr id="7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0"/>
          <a:ext cx="1174608" cy="5905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428625</xdr:colOff>
      <xdr:row>0</xdr:row>
      <xdr:rowOff>133350</xdr:rowOff>
    </xdr:from>
    <xdr:to>
      <xdr:col>3</xdr:col>
      <xdr:colOff>1095375</xdr:colOff>
      <xdr:row>0</xdr:row>
      <xdr:rowOff>790774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86050" y="133350"/>
          <a:ext cx="666750" cy="65742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333376</xdr:rowOff>
    </xdr:from>
    <xdr:to>
      <xdr:col>6</xdr:col>
      <xdr:colOff>255790</xdr:colOff>
      <xdr:row>0</xdr:row>
      <xdr:rowOff>695326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9950" y="333376"/>
          <a:ext cx="1046365" cy="36195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219075</xdr:rowOff>
    </xdr:from>
    <xdr:to>
      <xdr:col>7</xdr:col>
      <xdr:colOff>564788</xdr:colOff>
      <xdr:row>0</xdr:row>
      <xdr:rowOff>809625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29125" y="219075"/>
          <a:ext cx="86006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247650</xdr:rowOff>
    </xdr:from>
    <xdr:to>
      <xdr:col>8</xdr:col>
      <xdr:colOff>784603</xdr:colOff>
      <xdr:row>0</xdr:row>
      <xdr:rowOff>742950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76850" y="247650"/>
          <a:ext cx="841753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209550</xdr:rowOff>
    </xdr:from>
    <xdr:to>
      <xdr:col>3</xdr:col>
      <xdr:colOff>371475</xdr:colOff>
      <xdr:row>0</xdr:row>
      <xdr:rowOff>851367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09550"/>
          <a:ext cx="752475" cy="64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0</xdr:row>
      <xdr:rowOff>247651</xdr:rowOff>
    </xdr:from>
    <xdr:to>
      <xdr:col>2</xdr:col>
      <xdr:colOff>95250</xdr:colOff>
      <xdr:row>0</xdr:row>
      <xdr:rowOff>859577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1"/>
          <a:ext cx="619125" cy="61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247650</xdr:rowOff>
    </xdr:from>
    <xdr:to>
      <xdr:col>1</xdr:col>
      <xdr:colOff>555483</xdr:colOff>
      <xdr:row>0</xdr:row>
      <xdr:rowOff>838199</xdr:rowOff>
    </xdr:to>
    <xdr:pic>
      <xdr:nvPicPr>
        <xdr:cNvPr id="7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1174608" cy="5905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409575</xdr:colOff>
      <xdr:row>0</xdr:row>
      <xdr:rowOff>190500</xdr:rowOff>
    </xdr:from>
    <xdr:to>
      <xdr:col>3</xdr:col>
      <xdr:colOff>1076325</xdr:colOff>
      <xdr:row>0</xdr:row>
      <xdr:rowOff>847924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0" y="190500"/>
          <a:ext cx="666750" cy="657424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0</xdr:row>
      <xdr:rowOff>390526</xdr:rowOff>
    </xdr:from>
    <xdr:to>
      <xdr:col>6</xdr:col>
      <xdr:colOff>236740</xdr:colOff>
      <xdr:row>0</xdr:row>
      <xdr:rowOff>752476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90900" y="390526"/>
          <a:ext cx="1046365" cy="3619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0</xdr:row>
      <xdr:rowOff>276225</xdr:rowOff>
    </xdr:from>
    <xdr:to>
      <xdr:col>7</xdr:col>
      <xdr:colOff>545738</xdr:colOff>
      <xdr:row>0</xdr:row>
      <xdr:rowOff>866775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10075" y="276225"/>
          <a:ext cx="86006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0</xdr:row>
      <xdr:rowOff>304800</xdr:rowOff>
    </xdr:from>
    <xdr:to>
      <xdr:col>8</xdr:col>
      <xdr:colOff>765553</xdr:colOff>
      <xdr:row>0</xdr:row>
      <xdr:rowOff>800100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57800" y="304800"/>
          <a:ext cx="841753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190500</xdr:rowOff>
    </xdr:from>
    <xdr:to>
      <xdr:col>2</xdr:col>
      <xdr:colOff>485775</xdr:colOff>
      <xdr:row>0</xdr:row>
      <xdr:rowOff>832317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90500"/>
          <a:ext cx="752475" cy="64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238125</xdr:rowOff>
    </xdr:from>
    <xdr:to>
      <xdr:col>1</xdr:col>
      <xdr:colOff>584058</xdr:colOff>
      <xdr:row>0</xdr:row>
      <xdr:rowOff>828674</xdr:rowOff>
    </xdr:to>
    <xdr:pic>
      <xdr:nvPicPr>
        <xdr:cNvPr id="7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8125"/>
          <a:ext cx="1174608" cy="5905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171450</xdr:colOff>
      <xdr:row>0</xdr:row>
      <xdr:rowOff>180975</xdr:rowOff>
    </xdr:from>
    <xdr:to>
      <xdr:col>3</xdr:col>
      <xdr:colOff>838200</xdr:colOff>
      <xdr:row>0</xdr:row>
      <xdr:rowOff>838399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8875" y="180975"/>
          <a:ext cx="666750" cy="657424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361951</xdr:rowOff>
    </xdr:from>
    <xdr:to>
      <xdr:col>6</xdr:col>
      <xdr:colOff>27190</xdr:colOff>
      <xdr:row>0</xdr:row>
      <xdr:rowOff>723901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81350" y="361951"/>
          <a:ext cx="1046365" cy="3619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238125</xdr:rowOff>
    </xdr:from>
    <xdr:to>
      <xdr:col>7</xdr:col>
      <xdr:colOff>383813</xdr:colOff>
      <xdr:row>0</xdr:row>
      <xdr:rowOff>828675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48150" y="238125"/>
          <a:ext cx="86006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295275</xdr:rowOff>
    </xdr:from>
    <xdr:to>
      <xdr:col>8</xdr:col>
      <xdr:colOff>689353</xdr:colOff>
      <xdr:row>0</xdr:row>
      <xdr:rowOff>790575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81600" y="295275"/>
          <a:ext cx="841753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247650</xdr:rowOff>
    </xdr:from>
    <xdr:to>
      <xdr:col>3</xdr:col>
      <xdr:colOff>19050</xdr:colOff>
      <xdr:row>0</xdr:row>
      <xdr:rowOff>889467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47650"/>
          <a:ext cx="752475" cy="64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295275</xdr:rowOff>
    </xdr:from>
    <xdr:to>
      <xdr:col>1</xdr:col>
      <xdr:colOff>631683</xdr:colOff>
      <xdr:row>0</xdr:row>
      <xdr:rowOff>885824</xdr:rowOff>
    </xdr:to>
    <xdr:pic>
      <xdr:nvPicPr>
        <xdr:cNvPr id="6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95275"/>
          <a:ext cx="1174608" cy="5905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238125</xdr:rowOff>
    </xdr:from>
    <xdr:to>
      <xdr:col>3</xdr:col>
      <xdr:colOff>885825</xdr:colOff>
      <xdr:row>0</xdr:row>
      <xdr:rowOff>895549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0" y="238125"/>
          <a:ext cx="666750" cy="657424"/>
        </a:xfrm>
        <a:prstGeom prst="rect">
          <a:avLst/>
        </a:prstGeom>
      </xdr:spPr>
    </xdr:pic>
    <xdr:clientData/>
  </xdr:twoCellAnchor>
  <xdr:twoCellAnchor editAs="oneCell">
    <xdr:from>
      <xdr:col>3</xdr:col>
      <xdr:colOff>971550</xdr:colOff>
      <xdr:row>0</xdr:row>
      <xdr:rowOff>419101</xdr:rowOff>
    </xdr:from>
    <xdr:to>
      <xdr:col>6</xdr:col>
      <xdr:colOff>74815</xdr:colOff>
      <xdr:row>0</xdr:row>
      <xdr:rowOff>781051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28975" y="419101"/>
          <a:ext cx="1046365" cy="3619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0</xdr:row>
      <xdr:rowOff>295275</xdr:rowOff>
    </xdr:from>
    <xdr:to>
      <xdr:col>7</xdr:col>
      <xdr:colOff>431438</xdr:colOff>
      <xdr:row>0</xdr:row>
      <xdr:rowOff>885825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95775" y="295275"/>
          <a:ext cx="86006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352425</xdr:rowOff>
    </xdr:from>
    <xdr:to>
      <xdr:col>8</xdr:col>
      <xdr:colOff>736978</xdr:colOff>
      <xdr:row>0</xdr:row>
      <xdr:rowOff>847725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9225" y="352425"/>
          <a:ext cx="841753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114300</xdr:rowOff>
    </xdr:from>
    <xdr:to>
      <xdr:col>3</xdr:col>
      <xdr:colOff>752475</xdr:colOff>
      <xdr:row>0</xdr:row>
      <xdr:rowOff>942975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1430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133350</xdr:rowOff>
    </xdr:from>
    <xdr:to>
      <xdr:col>2</xdr:col>
      <xdr:colOff>161925</xdr:colOff>
      <xdr:row>0</xdr:row>
      <xdr:rowOff>1000125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923925</xdr:colOff>
      <xdr:row>0</xdr:row>
      <xdr:rowOff>85724</xdr:rowOff>
    </xdr:from>
    <xdr:to>
      <xdr:col>6</xdr:col>
      <xdr:colOff>215432</xdr:colOff>
      <xdr:row>0</xdr:row>
      <xdr:rowOff>933449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1350" y="85724"/>
          <a:ext cx="1234607" cy="8477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133349</xdr:rowOff>
    </xdr:from>
    <xdr:to>
      <xdr:col>8</xdr:col>
      <xdr:colOff>722567</xdr:colOff>
      <xdr:row>0</xdr:row>
      <xdr:rowOff>866774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133349"/>
          <a:ext cx="1246442" cy="733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142876</xdr:rowOff>
    </xdr:from>
    <xdr:to>
      <xdr:col>3</xdr:col>
      <xdr:colOff>723900</xdr:colOff>
      <xdr:row>0</xdr:row>
      <xdr:rowOff>971551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42876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161926</xdr:rowOff>
    </xdr:from>
    <xdr:to>
      <xdr:col>2</xdr:col>
      <xdr:colOff>133350</xdr:colOff>
      <xdr:row>1</xdr:row>
      <xdr:rowOff>9526</xdr:rowOff>
    </xdr:to>
    <xdr:pic>
      <xdr:nvPicPr>
        <xdr:cNvPr id="10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895350</xdr:colOff>
      <xdr:row>0</xdr:row>
      <xdr:rowOff>114300</xdr:rowOff>
    </xdr:from>
    <xdr:to>
      <xdr:col>6</xdr:col>
      <xdr:colOff>186857</xdr:colOff>
      <xdr:row>0</xdr:row>
      <xdr:rowOff>962025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" y="114300"/>
          <a:ext cx="1234607" cy="8477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161925</xdr:rowOff>
    </xdr:from>
    <xdr:to>
      <xdr:col>8</xdr:col>
      <xdr:colOff>693992</xdr:colOff>
      <xdr:row>0</xdr:row>
      <xdr:rowOff>895350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1550" y="161925"/>
          <a:ext cx="1246442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hlasky@auctor-racing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B16" sqref="B16:Q16"/>
    </sheetView>
  </sheetViews>
  <sheetFormatPr defaultRowHeight="15" x14ac:dyDescent="0.2"/>
  <cols>
    <col min="1" max="16384" width="9.140625" style="80"/>
  </cols>
  <sheetData>
    <row r="1" spans="1:17" ht="20.25" x14ac:dyDescent="0.3">
      <c r="A1" s="68" t="s">
        <v>211</v>
      </c>
    </row>
    <row r="3" spans="1:17" ht="15.75" x14ac:dyDescent="0.25">
      <c r="A3" s="81">
        <v>1</v>
      </c>
      <c r="B3" s="122" t="s">
        <v>212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</row>
    <row r="4" spans="1:17" ht="15.75" x14ac:dyDescent="0.25">
      <c r="A4" s="81"/>
      <c r="B4" s="79"/>
    </row>
    <row r="5" spans="1:17" ht="30.75" customHeight="1" x14ac:dyDescent="0.25">
      <c r="A5" s="83">
        <v>2</v>
      </c>
      <c r="B5" s="125" t="s">
        <v>213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7"/>
    </row>
    <row r="6" spans="1:17" ht="15.75" x14ac:dyDescent="0.25">
      <c r="A6" s="82"/>
      <c r="B6" s="84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</row>
    <row r="7" spans="1:17" ht="15.75" x14ac:dyDescent="0.25">
      <c r="A7" s="82"/>
      <c r="B7" s="84" t="s">
        <v>215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ht="15.75" x14ac:dyDescent="0.25">
      <c r="A8" s="82"/>
      <c r="B8" s="87" t="s">
        <v>292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9"/>
    </row>
    <row r="9" spans="1:17" ht="15.75" x14ac:dyDescent="0.25">
      <c r="A9" s="81"/>
      <c r="B9" s="79"/>
      <c r="C9" s="79"/>
      <c r="D9" s="79"/>
      <c r="E9" s="79"/>
    </row>
    <row r="10" spans="1:17" ht="30" customHeight="1" x14ac:dyDescent="0.25">
      <c r="A10" s="83">
        <v>3</v>
      </c>
      <c r="B10" s="118" t="s">
        <v>278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</row>
    <row r="12" spans="1:17" ht="15.75" x14ac:dyDescent="0.25">
      <c r="A12" s="83">
        <v>4</v>
      </c>
      <c r="B12" s="128" t="s">
        <v>216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</row>
    <row r="14" spans="1:17" ht="15.75" x14ac:dyDescent="0.25">
      <c r="A14" s="83">
        <v>5</v>
      </c>
      <c r="B14" s="122" t="s">
        <v>217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4"/>
    </row>
    <row r="15" spans="1:17" ht="15.75" x14ac:dyDescent="0.25">
      <c r="A15" s="79"/>
      <c r="B15" s="79"/>
      <c r="C15" s="79"/>
    </row>
    <row r="16" spans="1:17" ht="48" customHeight="1" x14ac:dyDescent="0.25">
      <c r="A16" s="83">
        <v>6</v>
      </c>
      <c r="B16" s="118" t="s">
        <v>218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0"/>
    </row>
    <row r="17" spans="1:17" ht="15.75" x14ac:dyDescent="0.25">
      <c r="A17" s="79"/>
      <c r="B17" s="84"/>
      <c r="C17" s="90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</row>
    <row r="18" spans="1:17" ht="45.75" customHeight="1" x14ac:dyDescent="0.25">
      <c r="A18" s="79"/>
      <c r="B18" s="137" t="s">
        <v>219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9"/>
    </row>
    <row r="19" spans="1:17" ht="15" customHeight="1" x14ac:dyDescent="0.25">
      <c r="A19" s="79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45.75" customHeight="1" x14ac:dyDescent="0.2">
      <c r="A20" s="83">
        <v>7</v>
      </c>
      <c r="B20" s="121" t="s">
        <v>229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20.25" x14ac:dyDescent="0.3">
      <c r="A21" s="68" t="s">
        <v>220</v>
      </c>
    </row>
    <row r="23" spans="1:17" ht="15.75" x14ac:dyDescent="0.25">
      <c r="B23" s="79" t="s">
        <v>190</v>
      </c>
    </row>
    <row r="24" spans="1:17" ht="29.25" customHeight="1" x14ac:dyDescent="0.2">
      <c r="B24" s="140" t="s">
        <v>221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2"/>
    </row>
    <row r="26" spans="1:17" ht="15.75" x14ac:dyDescent="0.25">
      <c r="B26" s="79" t="s">
        <v>222</v>
      </c>
    </row>
    <row r="27" spans="1:17" ht="61.5" customHeight="1" x14ac:dyDescent="0.2">
      <c r="B27" s="143" t="s">
        <v>223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5"/>
    </row>
    <row r="29" spans="1:17" ht="15.75" x14ac:dyDescent="0.25">
      <c r="B29" s="79" t="s">
        <v>65</v>
      </c>
    </row>
    <row r="30" spans="1:17" ht="28.5" customHeight="1" x14ac:dyDescent="0.2">
      <c r="B30" s="140" t="s">
        <v>224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</row>
    <row r="33" spans="2:17" ht="15.75" x14ac:dyDescent="0.25">
      <c r="B33" s="79" t="s">
        <v>225</v>
      </c>
    </row>
    <row r="34" spans="2:17" ht="30" customHeight="1" x14ac:dyDescent="0.2">
      <c r="B34" s="140" t="s">
        <v>226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</row>
    <row r="36" spans="2:17" ht="15.75" x14ac:dyDescent="0.25">
      <c r="B36" s="79" t="s">
        <v>227</v>
      </c>
    </row>
    <row r="37" spans="2:17" ht="30.75" customHeight="1" x14ac:dyDescent="0.2">
      <c r="B37" s="140" t="s">
        <v>284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2"/>
    </row>
    <row r="40" spans="2:17" ht="26.25" x14ac:dyDescent="0.4">
      <c r="B40" s="91" t="s">
        <v>228</v>
      </c>
    </row>
    <row r="41" spans="2:17" ht="30" customHeight="1" x14ac:dyDescent="0.2">
      <c r="B41" s="131" t="s">
        <v>295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3"/>
    </row>
    <row r="42" spans="2:17" x14ac:dyDescent="0.2">
      <c r="B42" s="92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6"/>
    </row>
    <row r="43" spans="2:17" ht="90.75" customHeight="1" x14ac:dyDescent="0.2">
      <c r="B43" s="134" t="s">
        <v>296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</row>
  </sheetData>
  <mergeCells count="15">
    <mergeCell ref="B41:Q41"/>
    <mergeCell ref="B43:Q43"/>
    <mergeCell ref="B18:Q18"/>
    <mergeCell ref="B24:Q24"/>
    <mergeCell ref="B27:Q27"/>
    <mergeCell ref="B30:Q30"/>
    <mergeCell ref="B34:Q34"/>
    <mergeCell ref="B37:Q37"/>
    <mergeCell ref="B16:Q16"/>
    <mergeCell ref="B20:Q20"/>
    <mergeCell ref="B3:Q3"/>
    <mergeCell ref="B5:Q5"/>
    <mergeCell ref="B10:Q10"/>
    <mergeCell ref="B12:Q12"/>
    <mergeCell ref="B14:Q1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F25" sqref="F25"/>
    </sheetView>
  </sheetViews>
  <sheetFormatPr defaultRowHeight="12.75" x14ac:dyDescent="0.2"/>
  <cols>
    <col min="4" max="4" width="11.5703125" bestFit="1" customWidth="1"/>
    <col min="5" max="5" width="33.28515625" customWidth="1"/>
    <col min="6" max="6" width="15" bestFit="1" customWidth="1"/>
    <col min="8" max="8" width="10.5703125" bestFit="1" customWidth="1"/>
    <col min="9" max="9" width="19.28515625" bestFit="1" customWidth="1"/>
    <col min="14" max="14" width="20.28515625" bestFit="1" customWidth="1"/>
    <col min="16" max="16" width="21.42578125" bestFit="1" customWidth="1"/>
  </cols>
  <sheetData>
    <row r="1" spans="1:18" x14ac:dyDescent="0.2">
      <c r="A1" s="41" t="s">
        <v>176</v>
      </c>
      <c r="C1" s="41" t="s">
        <v>165</v>
      </c>
      <c r="D1" s="41" t="s">
        <v>61</v>
      </c>
      <c r="E1" s="41" t="s">
        <v>93</v>
      </c>
      <c r="F1" s="41" t="s">
        <v>65</v>
      </c>
      <c r="G1" s="41" t="s">
        <v>12</v>
      </c>
      <c r="H1" s="41" t="s">
        <v>177</v>
      </c>
      <c r="I1" s="41" t="s">
        <v>182</v>
      </c>
      <c r="J1" s="41" t="s">
        <v>166</v>
      </c>
      <c r="N1" t="s">
        <v>182</v>
      </c>
      <c r="P1" s="41" t="s">
        <v>285</v>
      </c>
      <c r="R1" s="41" t="s">
        <v>293</v>
      </c>
    </row>
    <row r="2" spans="1:18" x14ac:dyDescent="0.2">
      <c r="A2">
        <v>1</v>
      </c>
      <c r="L2" s="96">
        <v>0</v>
      </c>
    </row>
    <row r="3" spans="1:18" x14ac:dyDescent="0.2">
      <c r="A3">
        <v>2</v>
      </c>
      <c r="C3" s="41" t="s">
        <v>68</v>
      </c>
      <c r="D3" s="41" t="s">
        <v>67</v>
      </c>
      <c r="E3" s="41" t="s">
        <v>94</v>
      </c>
      <c r="F3" s="41" t="s">
        <v>73</v>
      </c>
      <c r="G3" s="41" t="s">
        <v>119</v>
      </c>
      <c r="H3" s="71" t="s">
        <v>178</v>
      </c>
      <c r="I3" s="41" t="s">
        <v>238</v>
      </c>
      <c r="J3" s="41" t="s">
        <v>184</v>
      </c>
      <c r="L3" s="96">
        <v>0.1</v>
      </c>
      <c r="N3" t="s">
        <v>66</v>
      </c>
      <c r="P3" s="41" t="s">
        <v>286</v>
      </c>
      <c r="R3" s="41" t="s">
        <v>66</v>
      </c>
    </row>
    <row r="4" spans="1:18" x14ac:dyDescent="0.2">
      <c r="A4">
        <v>3</v>
      </c>
      <c r="C4" s="41" t="s">
        <v>66</v>
      </c>
      <c r="D4" s="41" t="s">
        <v>101</v>
      </c>
      <c r="E4" s="41" t="s">
        <v>95</v>
      </c>
      <c r="F4" s="41" t="s">
        <v>74</v>
      </c>
      <c r="G4" s="41" t="s">
        <v>121</v>
      </c>
      <c r="H4" s="71" t="s">
        <v>179</v>
      </c>
      <c r="I4" s="41" t="s">
        <v>239</v>
      </c>
      <c r="J4" s="41" t="s">
        <v>183</v>
      </c>
      <c r="L4" s="96">
        <v>0.15</v>
      </c>
      <c r="N4" t="s">
        <v>245</v>
      </c>
      <c r="P4" s="41" t="s">
        <v>287</v>
      </c>
      <c r="R4" s="41" t="s">
        <v>68</v>
      </c>
    </row>
    <row r="5" spans="1:18" x14ac:dyDescent="0.2">
      <c r="A5">
        <v>4</v>
      </c>
      <c r="D5" s="41" t="s">
        <v>102</v>
      </c>
      <c r="E5" s="41" t="s">
        <v>96</v>
      </c>
      <c r="F5" s="41" t="s">
        <v>75</v>
      </c>
      <c r="G5" s="41" t="s">
        <v>139</v>
      </c>
      <c r="H5" s="71" t="s">
        <v>180</v>
      </c>
      <c r="I5" s="41" t="s">
        <v>240</v>
      </c>
      <c r="L5" s="96">
        <v>0.2</v>
      </c>
      <c r="P5" s="41" t="s">
        <v>288</v>
      </c>
      <c r="R5" s="41" t="s">
        <v>294</v>
      </c>
    </row>
    <row r="6" spans="1:18" x14ac:dyDescent="0.2">
      <c r="A6">
        <v>5</v>
      </c>
      <c r="D6" s="41" t="s">
        <v>103</v>
      </c>
      <c r="E6" s="41" t="s">
        <v>97</v>
      </c>
      <c r="F6" s="41" t="s">
        <v>77</v>
      </c>
      <c r="G6" s="41" t="s">
        <v>151</v>
      </c>
      <c r="H6" s="71" t="s">
        <v>181</v>
      </c>
      <c r="I6" s="41"/>
      <c r="L6" s="96">
        <v>0.25</v>
      </c>
    </row>
    <row r="7" spans="1:18" x14ac:dyDescent="0.2">
      <c r="A7">
        <v>6</v>
      </c>
      <c r="D7" s="41" t="s">
        <v>105</v>
      </c>
      <c r="E7" s="41" t="s">
        <v>98</v>
      </c>
      <c r="F7" s="41" t="s">
        <v>78</v>
      </c>
      <c r="G7" s="41" t="s">
        <v>147</v>
      </c>
      <c r="H7" s="70"/>
      <c r="I7" s="41"/>
      <c r="L7" s="96">
        <v>0.3</v>
      </c>
    </row>
    <row r="8" spans="1:18" x14ac:dyDescent="0.2">
      <c r="A8">
        <v>7</v>
      </c>
      <c r="D8" s="41" t="s">
        <v>104</v>
      </c>
      <c r="E8" s="41" t="s">
        <v>99</v>
      </c>
      <c r="F8" s="41" t="s">
        <v>79</v>
      </c>
      <c r="G8" s="41" t="s">
        <v>150</v>
      </c>
      <c r="L8" s="96">
        <v>0.35</v>
      </c>
    </row>
    <row r="9" spans="1:18" x14ac:dyDescent="0.2">
      <c r="A9">
        <v>8</v>
      </c>
      <c r="D9" s="41" t="s">
        <v>106</v>
      </c>
      <c r="E9" s="41" t="s">
        <v>100</v>
      </c>
      <c r="F9" s="41" t="s">
        <v>76</v>
      </c>
      <c r="G9" s="41" t="s">
        <v>143</v>
      </c>
      <c r="L9" s="96">
        <v>0.4</v>
      </c>
    </row>
    <row r="10" spans="1:18" x14ac:dyDescent="0.2">
      <c r="A10">
        <v>9</v>
      </c>
      <c r="D10" s="41" t="s">
        <v>113</v>
      </c>
      <c r="E10" s="41" t="s">
        <v>136</v>
      </c>
      <c r="F10" s="41" t="s">
        <v>80</v>
      </c>
      <c r="G10" s="41" t="s">
        <v>148</v>
      </c>
      <c r="L10" s="96">
        <v>0.45</v>
      </c>
    </row>
    <row r="11" spans="1:18" x14ac:dyDescent="0.2">
      <c r="A11">
        <v>10</v>
      </c>
      <c r="D11" s="41" t="s">
        <v>122</v>
      </c>
      <c r="E11" s="41" t="s">
        <v>137</v>
      </c>
      <c r="F11" s="41" t="s">
        <v>81</v>
      </c>
      <c r="G11" s="41" t="s">
        <v>154</v>
      </c>
      <c r="L11" s="96">
        <v>0.5</v>
      </c>
    </row>
    <row r="12" spans="1:18" x14ac:dyDescent="0.2">
      <c r="A12">
        <v>11</v>
      </c>
      <c r="D12" s="41" t="s">
        <v>109</v>
      </c>
      <c r="E12" s="41" t="s">
        <v>138</v>
      </c>
      <c r="F12" s="41" t="s">
        <v>82</v>
      </c>
      <c r="G12" s="41" t="s">
        <v>149</v>
      </c>
      <c r="L12" s="96">
        <v>0.55000000000000004</v>
      </c>
    </row>
    <row r="13" spans="1:18" x14ac:dyDescent="0.2">
      <c r="A13">
        <v>12</v>
      </c>
      <c r="D13" s="41" t="s">
        <v>114</v>
      </c>
      <c r="E13" s="41" t="s">
        <v>210</v>
      </c>
      <c r="F13" s="41" t="s">
        <v>83</v>
      </c>
      <c r="G13" s="41" t="s">
        <v>156</v>
      </c>
      <c r="L13" s="96">
        <v>0.6</v>
      </c>
    </row>
    <row r="14" spans="1:18" x14ac:dyDescent="0.2">
      <c r="A14">
        <v>13</v>
      </c>
      <c r="D14" s="41" t="s">
        <v>133</v>
      </c>
      <c r="F14" s="41" t="s">
        <v>232</v>
      </c>
      <c r="G14" s="41" t="s">
        <v>155</v>
      </c>
      <c r="L14" s="96">
        <v>0.65</v>
      </c>
    </row>
    <row r="15" spans="1:18" x14ac:dyDescent="0.2">
      <c r="A15">
        <v>14</v>
      </c>
      <c r="D15" s="41" t="s">
        <v>117</v>
      </c>
      <c r="F15" s="41" t="s">
        <v>84</v>
      </c>
      <c r="G15" s="41" t="s">
        <v>142</v>
      </c>
      <c r="L15" s="96">
        <v>0.7</v>
      </c>
    </row>
    <row r="16" spans="1:18" x14ac:dyDescent="0.2">
      <c r="A16">
        <v>15</v>
      </c>
      <c r="D16" s="41" t="s">
        <v>123</v>
      </c>
      <c r="F16" s="41" t="s">
        <v>85</v>
      </c>
      <c r="G16" s="41" t="s">
        <v>141</v>
      </c>
      <c r="L16" s="96">
        <v>0.75</v>
      </c>
    </row>
    <row r="17" spans="1:12" x14ac:dyDescent="0.2">
      <c r="A17">
        <v>16</v>
      </c>
      <c r="D17" s="41" t="s">
        <v>125</v>
      </c>
      <c r="F17" s="41" t="s">
        <v>86</v>
      </c>
      <c r="G17" s="41" t="s">
        <v>157</v>
      </c>
      <c r="L17" s="96">
        <v>1</v>
      </c>
    </row>
    <row r="18" spans="1:12" x14ac:dyDescent="0.2">
      <c r="A18">
        <v>17</v>
      </c>
      <c r="D18" s="41" t="s">
        <v>129</v>
      </c>
      <c r="F18" s="41" t="s">
        <v>87</v>
      </c>
      <c r="G18" s="41" t="s">
        <v>158</v>
      </c>
      <c r="L18" s="41" t="s">
        <v>267</v>
      </c>
    </row>
    <row r="19" spans="1:12" x14ac:dyDescent="0.2">
      <c r="A19">
        <v>18</v>
      </c>
      <c r="D19" s="41" t="s">
        <v>108</v>
      </c>
      <c r="F19" s="41" t="s">
        <v>88</v>
      </c>
      <c r="G19" s="41" t="s">
        <v>159</v>
      </c>
    </row>
    <row r="20" spans="1:12" x14ac:dyDescent="0.2">
      <c r="A20">
        <v>19</v>
      </c>
      <c r="D20" s="41" t="s">
        <v>112</v>
      </c>
      <c r="F20" s="41" t="s">
        <v>89</v>
      </c>
      <c r="G20" s="41" t="s">
        <v>160</v>
      </c>
    </row>
    <row r="21" spans="1:12" x14ac:dyDescent="0.2">
      <c r="A21">
        <v>20</v>
      </c>
      <c r="D21" s="41" t="s">
        <v>111</v>
      </c>
      <c r="F21" s="41" t="s">
        <v>90</v>
      </c>
      <c r="G21" s="41" t="s">
        <v>140</v>
      </c>
    </row>
    <row r="22" spans="1:12" x14ac:dyDescent="0.2">
      <c r="A22">
        <v>21</v>
      </c>
      <c r="D22" s="41" t="s">
        <v>115</v>
      </c>
      <c r="F22" s="41" t="s">
        <v>91</v>
      </c>
      <c r="G22" s="41" t="s">
        <v>152</v>
      </c>
    </row>
    <row r="23" spans="1:12" x14ac:dyDescent="0.2">
      <c r="A23">
        <v>22</v>
      </c>
      <c r="D23" s="41" t="s">
        <v>116</v>
      </c>
      <c r="F23" s="41" t="s">
        <v>92</v>
      </c>
      <c r="G23" s="41" t="s">
        <v>161</v>
      </c>
    </row>
    <row r="24" spans="1:12" x14ac:dyDescent="0.2">
      <c r="A24">
        <v>23</v>
      </c>
      <c r="D24" s="41" t="s">
        <v>107</v>
      </c>
      <c r="F24" s="41" t="s">
        <v>297</v>
      </c>
      <c r="G24" s="41" t="s">
        <v>162</v>
      </c>
    </row>
    <row r="25" spans="1:12" x14ac:dyDescent="0.2">
      <c r="A25">
        <v>24</v>
      </c>
      <c r="D25" s="41" t="s">
        <v>126</v>
      </c>
      <c r="G25" s="41" t="s">
        <v>153</v>
      </c>
    </row>
    <row r="26" spans="1:12" x14ac:dyDescent="0.2">
      <c r="A26">
        <v>25</v>
      </c>
      <c r="D26" s="41" t="s">
        <v>131</v>
      </c>
      <c r="G26" s="41" t="s">
        <v>163</v>
      </c>
    </row>
    <row r="27" spans="1:12" x14ac:dyDescent="0.2">
      <c r="A27">
        <v>26</v>
      </c>
      <c r="D27" s="41" t="s">
        <v>134</v>
      </c>
      <c r="G27" s="41" t="s">
        <v>145</v>
      </c>
    </row>
    <row r="28" spans="1:12" x14ac:dyDescent="0.2">
      <c r="A28">
        <v>27</v>
      </c>
      <c r="D28" s="41" t="s">
        <v>127</v>
      </c>
      <c r="G28" s="41" t="s">
        <v>144</v>
      </c>
    </row>
    <row r="29" spans="1:12" x14ac:dyDescent="0.2">
      <c r="A29">
        <v>28</v>
      </c>
      <c r="D29" s="41" t="s">
        <v>118</v>
      </c>
      <c r="G29" s="41" t="s">
        <v>164</v>
      </c>
    </row>
    <row r="30" spans="1:12" x14ac:dyDescent="0.2">
      <c r="A30">
        <v>29</v>
      </c>
      <c r="D30" s="41" t="s">
        <v>110</v>
      </c>
      <c r="G30" s="41" t="s">
        <v>120</v>
      </c>
    </row>
    <row r="31" spans="1:12" x14ac:dyDescent="0.2">
      <c r="A31">
        <v>30</v>
      </c>
      <c r="D31" s="41" t="s">
        <v>130</v>
      </c>
      <c r="G31" s="41" t="s">
        <v>146</v>
      </c>
    </row>
    <row r="32" spans="1:12" x14ac:dyDescent="0.2">
      <c r="A32">
        <v>31</v>
      </c>
      <c r="D32" s="41" t="s">
        <v>124</v>
      </c>
    </row>
    <row r="33" spans="1:4" x14ac:dyDescent="0.2">
      <c r="A33">
        <v>32</v>
      </c>
      <c r="D33" s="41" t="s">
        <v>132</v>
      </c>
    </row>
    <row r="34" spans="1:4" x14ac:dyDescent="0.2">
      <c r="A34">
        <v>33</v>
      </c>
      <c r="D34" s="41" t="s">
        <v>135</v>
      </c>
    </row>
    <row r="35" spans="1:4" x14ac:dyDescent="0.2">
      <c r="A35">
        <v>34</v>
      </c>
      <c r="D35" s="41" t="s">
        <v>128</v>
      </c>
    </row>
    <row r="36" spans="1:4" x14ac:dyDescent="0.2">
      <c r="A36">
        <v>35</v>
      </c>
    </row>
  </sheetData>
  <sortState ref="D9:D35">
    <sortCondition ref="D9:D3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56"/>
  <sheetViews>
    <sheetView tabSelected="1" zoomScaleNormal="100" workbookViewId="0">
      <selection activeCell="B39" sqref="B39:D39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3.42578125" customWidth="1"/>
  </cols>
  <sheetData>
    <row r="1" spans="1:65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6.5" customHeight="1" x14ac:dyDescent="0.2">
      <c r="A2" s="169" t="s">
        <v>231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15.75" x14ac:dyDescent="0.2">
      <c r="A3" s="169" t="s">
        <v>36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s="1" customFormat="1" ht="20.100000000000001" customHeight="1" thickBot="1" x14ac:dyDescent="0.25">
      <c r="A4" s="172" t="s">
        <v>59</v>
      </c>
      <c r="B4" s="173"/>
      <c r="C4" s="173"/>
      <c r="D4" s="173"/>
      <c r="E4" s="173"/>
      <c r="F4" s="173"/>
      <c r="G4" s="173"/>
      <c r="H4" s="173"/>
      <c r="I4" s="174"/>
    </row>
    <row r="5" spans="1:65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175" t="s">
        <v>230</v>
      </c>
      <c r="H5" s="175"/>
      <c r="I5" s="176"/>
      <c r="J5" s="1"/>
      <c r="K5" s="1"/>
    </row>
    <row r="6" spans="1:65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  <c r="K6" s="1"/>
    </row>
    <row r="7" spans="1:65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  <c r="K7" s="5"/>
    </row>
    <row r="8" spans="1:65" s="6" customFormat="1" ht="14.25" x14ac:dyDescent="0.2">
      <c r="A8" s="20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  <c r="K8" s="5"/>
    </row>
    <row r="9" spans="1:65" s="6" customFormat="1" ht="15" x14ac:dyDescent="0.25">
      <c r="A9" s="35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  <c r="K9" s="5"/>
    </row>
    <row r="10" spans="1:65" s="6" customFormat="1" ht="15" x14ac:dyDescent="0.25">
      <c r="A10" s="35" t="s">
        <v>20</v>
      </c>
      <c r="B10" s="202" t="s">
        <v>58</v>
      </c>
      <c r="C10" s="202"/>
      <c r="D10" s="202"/>
      <c r="E10" s="194"/>
      <c r="F10" s="11" t="s">
        <v>53</v>
      </c>
      <c r="G10" s="5"/>
      <c r="H10" s="177">
        <v>44360</v>
      </c>
      <c r="I10" s="178"/>
      <c r="J10" s="5"/>
      <c r="K10" s="5"/>
    </row>
    <row r="11" spans="1:65" s="6" customFormat="1" ht="15.75" thickBot="1" x14ac:dyDescent="0.3">
      <c r="A11" s="23" t="s">
        <v>5</v>
      </c>
      <c r="B11" s="179" t="s">
        <v>6</v>
      </c>
      <c r="C11" s="179"/>
      <c r="D11" s="179"/>
      <c r="E11" s="195"/>
      <c r="F11" s="11" t="s">
        <v>54</v>
      </c>
      <c r="G11" s="13"/>
      <c r="H11" s="180">
        <v>44370</v>
      </c>
      <c r="I11" s="181"/>
      <c r="J11" s="5"/>
      <c r="K11" s="5"/>
    </row>
    <row r="12" spans="1:65" s="6" customFormat="1" ht="5.25" customHeight="1" x14ac:dyDescent="0.2">
      <c r="A12" s="182"/>
      <c r="B12" s="183"/>
      <c r="C12" s="183"/>
      <c r="D12" s="183"/>
      <c r="E12" s="183"/>
      <c r="F12" s="183"/>
      <c r="G12" s="183"/>
      <c r="H12" s="183"/>
      <c r="I12" s="184"/>
      <c r="J12" s="5"/>
      <c r="K12" s="5"/>
    </row>
    <row r="13" spans="1:65" ht="15" x14ac:dyDescent="0.25">
      <c r="A13" s="44" t="s">
        <v>191</v>
      </c>
      <c r="B13" s="36"/>
      <c r="C13" s="36"/>
      <c r="D13" s="36"/>
      <c r="E13" s="36"/>
      <c r="F13" s="45" t="s">
        <v>190</v>
      </c>
      <c r="H13" s="42"/>
      <c r="I13" s="54" t="s">
        <v>174</v>
      </c>
    </row>
    <row r="14" spans="1:65" ht="14.25" x14ac:dyDescent="0.2">
      <c r="A14" s="16"/>
      <c r="B14" s="196"/>
      <c r="C14" s="197"/>
      <c r="D14" s="198"/>
      <c r="F14" s="75"/>
      <c r="G14" s="57"/>
      <c r="H14" s="57"/>
      <c r="I14" s="74"/>
    </row>
    <row r="15" spans="1:65" ht="5.25" customHeight="1" x14ac:dyDescent="0.2">
      <c r="A15" s="16"/>
      <c r="B15" s="40"/>
      <c r="C15" s="40"/>
      <c r="D15" s="40"/>
      <c r="F15" s="39"/>
      <c r="G15" s="46"/>
      <c r="H15" s="46"/>
      <c r="I15" s="46"/>
    </row>
    <row r="16" spans="1:65" ht="15" x14ac:dyDescent="0.25">
      <c r="A16" s="44" t="s">
        <v>192</v>
      </c>
      <c r="B16" s="38"/>
      <c r="C16" s="36"/>
      <c r="D16" s="36"/>
      <c r="E16" s="36"/>
      <c r="F16" s="11" t="s">
        <v>64</v>
      </c>
      <c r="G16" s="38"/>
      <c r="H16" s="36"/>
      <c r="I16" s="36"/>
    </row>
    <row r="17" spans="1:9" ht="14.25" x14ac:dyDescent="0.2">
      <c r="A17" s="16"/>
      <c r="B17" s="199"/>
      <c r="C17" s="200"/>
      <c r="D17" s="201"/>
      <c r="E17" s="36"/>
      <c r="F17" s="196" t="str">
        <f>IFERROR(IF(F14="ano",B14,""),)</f>
        <v/>
      </c>
      <c r="G17" s="197"/>
      <c r="H17" s="197"/>
      <c r="I17" s="198"/>
    </row>
    <row r="18" spans="1:9" ht="5.25" customHeight="1" x14ac:dyDescent="0.2">
      <c r="A18" s="16"/>
      <c r="B18" s="47"/>
      <c r="C18" s="40"/>
      <c r="D18" s="40"/>
      <c r="E18" s="36"/>
      <c r="F18" s="48"/>
      <c r="G18" s="48"/>
      <c r="H18" s="48"/>
      <c r="I18" s="48"/>
    </row>
    <row r="19" spans="1:9" ht="15" x14ac:dyDescent="0.25">
      <c r="A19" s="44" t="s">
        <v>193</v>
      </c>
      <c r="B19" s="38"/>
      <c r="C19" s="36"/>
      <c r="D19" s="36"/>
      <c r="E19" s="36"/>
      <c r="F19" s="11" t="s">
        <v>61</v>
      </c>
      <c r="G19" s="38"/>
      <c r="H19" s="36"/>
      <c r="I19" s="36"/>
    </row>
    <row r="20" spans="1:9" ht="14.25" x14ac:dyDescent="0.2">
      <c r="A20" s="16"/>
      <c r="B20" s="196"/>
      <c r="C20" s="197"/>
      <c r="D20" s="198"/>
      <c r="E20" s="36"/>
      <c r="F20" s="219" t="str">
        <f>IFERROR(IF(F14="ano",B20,""),)</f>
        <v/>
      </c>
      <c r="G20" s="220"/>
      <c r="H20" s="220"/>
      <c r="I20" s="221"/>
    </row>
    <row r="21" spans="1:9" ht="5.25" customHeight="1" x14ac:dyDescent="0.2">
      <c r="A21" s="16"/>
      <c r="B21" s="40"/>
      <c r="C21" s="40"/>
      <c r="D21" s="40"/>
      <c r="E21" s="36"/>
      <c r="F21" s="22"/>
      <c r="G21" s="22"/>
      <c r="H21" s="22"/>
      <c r="I21" s="22"/>
    </row>
    <row r="22" spans="1:9" ht="15" x14ac:dyDescent="0.25">
      <c r="A22" s="44" t="s">
        <v>60</v>
      </c>
      <c r="B22" s="38"/>
      <c r="C22" s="36"/>
      <c r="D22" s="36"/>
      <c r="E22" s="36"/>
      <c r="F22" s="11" t="s">
        <v>60</v>
      </c>
      <c r="G22" s="38"/>
      <c r="H22" s="36"/>
      <c r="I22" s="36"/>
    </row>
    <row r="23" spans="1:9" ht="14.25" x14ac:dyDescent="0.2">
      <c r="A23" s="16"/>
      <c r="B23" s="203"/>
      <c r="C23" s="204"/>
      <c r="D23" s="205"/>
      <c r="E23" s="36"/>
      <c r="F23" s="209" t="str">
        <f>IFERROR(IF(F14="ano",B23,""),)</f>
        <v/>
      </c>
      <c r="G23" s="210"/>
      <c r="H23" s="210"/>
      <c r="I23" s="211"/>
    </row>
    <row r="24" spans="1:9" x14ac:dyDescent="0.2">
      <c r="B24" s="206"/>
      <c r="C24" s="207"/>
      <c r="D24" s="208"/>
      <c r="F24" s="212"/>
      <c r="G24" s="213"/>
      <c r="H24" s="213"/>
      <c r="I24" s="214"/>
    </row>
    <row r="25" spans="1:9" ht="5.25" customHeight="1" x14ac:dyDescent="0.2">
      <c r="B25" s="49"/>
      <c r="C25" s="49"/>
      <c r="D25" s="49"/>
      <c r="F25" s="50"/>
      <c r="G25" s="50"/>
      <c r="H25" s="50"/>
      <c r="I25" s="50"/>
    </row>
    <row r="26" spans="1:9" ht="15" x14ac:dyDescent="0.25">
      <c r="A26" s="44" t="s">
        <v>194</v>
      </c>
      <c r="B26" s="38"/>
      <c r="C26" s="36"/>
      <c r="D26" s="36"/>
      <c r="E26" s="36"/>
      <c r="F26" s="44" t="s">
        <v>69</v>
      </c>
      <c r="G26" s="38"/>
      <c r="H26" s="36"/>
      <c r="I26" s="36"/>
    </row>
    <row r="27" spans="1:9" ht="14.25" x14ac:dyDescent="0.2">
      <c r="A27" s="16"/>
      <c r="B27" s="225"/>
      <c r="C27" s="226"/>
      <c r="D27" s="227"/>
      <c r="E27" s="36"/>
      <c r="F27" s="222" t="str">
        <f>IFERROR(IF(F14="ano",B27,""),)</f>
        <v/>
      </c>
      <c r="G27" s="223"/>
      <c r="H27" s="223"/>
      <c r="I27" s="224"/>
    </row>
    <row r="28" spans="1:9" ht="5.25" customHeight="1" x14ac:dyDescent="0.2">
      <c r="A28" s="16"/>
      <c r="B28" s="51"/>
      <c r="C28" s="51"/>
      <c r="D28" s="51"/>
      <c r="E28" s="36"/>
      <c r="F28" s="52"/>
      <c r="G28" s="52"/>
      <c r="H28" s="52"/>
      <c r="I28" s="52"/>
    </row>
    <row r="29" spans="1:9" ht="15" x14ac:dyDescent="0.25">
      <c r="A29" s="37" t="s">
        <v>195</v>
      </c>
      <c r="B29" s="38"/>
      <c r="C29" s="36"/>
      <c r="D29" s="36"/>
      <c r="E29" s="36"/>
      <c r="F29" s="37" t="s">
        <v>63</v>
      </c>
      <c r="G29" s="38"/>
      <c r="H29" s="36"/>
      <c r="I29" s="36"/>
    </row>
    <row r="30" spans="1:9" ht="14.25" x14ac:dyDescent="0.2">
      <c r="A30" s="38"/>
      <c r="B30" s="215"/>
      <c r="C30" s="197"/>
      <c r="D30" s="198"/>
      <c r="E30" s="36"/>
      <c r="F30" s="216" t="str">
        <f>IFERROR(IF(F14="ano",B30,""),)</f>
        <v/>
      </c>
      <c r="G30" s="217"/>
      <c r="H30" s="217"/>
      <c r="I30" s="218"/>
    </row>
    <row r="31" spans="1:9" ht="5.25" customHeight="1" x14ac:dyDescent="0.2">
      <c r="A31" s="38"/>
      <c r="B31" s="40"/>
      <c r="C31" s="40"/>
      <c r="D31" s="40"/>
      <c r="E31" s="36"/>
      <c r="F31" s="40"/>
      <c r="G31" s="40"/>
      <c r="H31" s="40"/>
      <c r="I31" s="40"/>
    </row>
    <row r="32" spans="1:9" ht="15" x14ac:dyDescent="0.25">
      <c r="A32" s="11" t="s">
        <v>62</v>
      </c>
      <c r="B32" s="38"/>
      <c r="C32" s="36"/>
      <c r="D32" s="36"/>
      <c r="E32" s="36"/>
      <c r="F32" s="11" t="s">
        <v>62</v>
      </c>
      <c r="G32" s="38"/>
      <c r="H32" s="36"/>
      <c r="I32" s="36"/>
    </row>
    <row r="33" spans="1:9" ht="14.25" x14ac:dyDescent="0.2">
      <c r="A33" s="36"/>
      <c r="B33" s="215"/>
      <c r="C33" s="197"/>
      <c r="D33" s="198"/>
      <c r="E33" s="36"/>
      <c r="F33" s="216" t="str">
        <f>IFERROR(IF(F14="ano",B33,""),)</f>
        <v/>
      </c>
      <c r="G33" s="217"/>
      <c r="H33" s="217"/>
      <c r="I33" s="218"/>
    </row>
    <row r="34" spans="1:9" ht="5.25" customHeight="1" x14ac:dyDescent="0.2">
      <c r="D34" s="36"/>
      <c r="E34" s="36"/>
      <c r="F34" s="36"/>
      <c r="G34" s="36"/>
      <c r="H34" s="36"/>
      <c r="I34" s="36"/>
    </row>
    <row r="35" spans="1:9" ht="15" x14ac:dyDescent="0.25">
      <c r="A35" s="44" t="s">
        <v>196</v>
      </c>
      <c r="D35" s="36"/>
      <c r="E35" s="36"/>
      <c r="F35" s="44" t="s">
        <v>12</v>
      </c>
      <c r="G35" s="45"/>
      <c r="H35" s="54"/>
      <c r="I35" s="54"/>
    </row>
    <row r="36" spans="1:9" ht="15" customHeight="1" x14ac:dyDescent="0.25">
      <c r="A36" s="44"/>
      <c r="B36" s="232"/>
      <c r="C36" s="229"/>
      <c r="D36" s="230"/>
      <c r="E36" s="36"/>
      <c r="F36" s="219"/>
      <c r="G36" s="220"/>
      <c r="H36" s="220"/>
      <c r="I36" s="221"/>
    </row>
    <row r="37" spans="1:9" ht="5.25" customHeight="1" x14ac:dyDescent="0.25">
      <c r="A37" s="44"/>
      <c r="B37" s="46"/>
      <c r="C37" s="46"/>
      <c r="D37" s="46"/>
      <c r="E37" s="36"/>
      <c r="F37" s="34"/>
      <c r="G37" s="34"/>
      <c r="H37" s="34"/>
      <c r="I37" s="34"/>
    </row>
    <row r="38" spans="1:9" ht="15" x14ac:dyDescent="0.25">
      <c r="A38" s="44" t="s">
        <v>197</v>
      </c>
      <c r="D38" s="36"/>
      <c r="E38" s="36"/>
      <c r="F38" s="44" t="s">
        <v>38</v>
      </c>
      <c r="G38" s="45"/>
      <c r="H38" s="54"/>
      <c r="I38" s="54"/>
    </row>
    <row r="39" spans="1:9" ht="15" x14ac:dyDescent="0.25">
      <c r="A39" s="44"/>
      <c r="B39" s="232"/>
      <c r="C39" s="229"/>
      <c r="D39" s="230"/>
      <c r="E39" s="36"/>
      <c r="F39" s="219"/>
      <c r="G39" s="220"/>
      <c r="H39" s="220"/>
      <c r="I39" s="221"/>
    </row>
    <row r="40" spans="1:9" ht="5.25" customHeight="1" x14ac:dyDescent="0.25">
      <c r="A40" s="44"/>
      <c r="B40" s="46"/>
      <c r="C40" s="46"/>
      <c r="D40" s="46"/>
      <c r="E40" s="36"/>
      <c r="F40" s="34"/>
      <c r="G40" s="34"/>
      <c r="H40" s="34"/>
      <c r="I40" s="34"/>
    </row>
    <row r="41" spans="1:9" ht="15" x14ac:dyDescent="0.25">
      <c r="A41" s="44" t="s">
        <v>198</v>
      </c>
      <c r="D41" s="36"/>
      <c r="E41" s="36"/>
      <c r="F41" s="44" t="s">
        <v>70</v>
      </c>
      <c r="G41" s="45"/>
      <c r="H41" s="54"/>
      <c r="I41" s="54"/>
    </row>
    <row r="42" spans="1:9" ht="15" x14ac:dyDescent="0.25">
      <c r="A42" s="44"/>
      <c r="B42" s="232"/>
      <c r="C42" s="229"/>
      <c r="D42" s="230"/>
      <c r="E42" s="36"/>
      <c r="F42" s="219"/>
      <c r="G42" s="220"/>
      <c r="H42" s="220"/>
      <c r="I42" s="221"/>
    </row>
    <row r="43" spans="1:9" ht="5.25" customHeight="1" x14ac:dyDescent="0.25">
      <c r="A43" s="44"/>
      <c r="B43" s="46"/>
      <c r="C43" s="46"/>
      <c r="D43" s="46"/>
      <c r="E43" s="36"/>
      <c r="F43" s="34"/>
      <c r="G43" s="34"/>
      <c r="H43" s="34"/>
      <c r="I43" s="34"/>
    </row>
    <row r="44" spans="1:9" ht="15" x14ac:dyDescent="0.25">
      <c r="A44" s="231" t="s">
        <v>199</v>
      </c>
      <c r="B44" s="231"/>
      <c r="C44" s="231" t="s">
        <v>200</v>
      </c>
      <c r="D44" s="231"/>
      <c r="E44" s="36"/>
      <c r="F44" s="44" t="s">
        <v>72</v>
      </c>
      <c r="G44" s="45"/>
      <c r="I44" s="44" t="s">
        <v>71</v>
      </c>
    </row>
    <row r="45" spans="1:9" ht="15" x14ac:dyDescent="0.25">
      <c r="A45" s="44"/>
      <c r="B45" s="74"/>
      <c r="C45" s="57"/>
      <c r="D45" s="73"/>
      <c r="E45" s="30"/>
      <c r="F45" s="219"/>
      <c r="G45" s="221"/>
      <c r="I45" s="74"/>
    </row>
    <row r="46" spans="1:9" ht="5.25" customHeight="1" x14ac:dyDescent="0.25">
      <c r="A46" s="44"/>
      <c r="B46" s="46"/>
      <c r="C46" s="46"/>
      <c r="D46" s="46"/>
      <c r="E46" s="36"/>
      <c r="F46" s="34"/>
      <c r="G46" s="34"/>
      <c r="H46" s="34"/>
      <c r="I46" s="34"/>
    </row>
    <row r="47" spans="1:9" ht="15" x14ac:dyDescent="0.25">
      <c r="A47" s="44" t="s">
        <v>201</v>
      </c>
      <c r="B47" s="43"/>
      <c r="C47" s="36"/>
      <c r="D47" s="36"/>
      <c r="E47" s="36"/>
      <c r="F47" s="44" t="s">
        <v>202</v>
      </c>
      <c r="G47" s="45"/>
      <c r="H47" s="54"/>
      <c r="I47" s="54"/>
    </row>
    <row r="48" spans="1:9" ht="15" x14ac:dyDescent="0.25">
      <c r="A48" s="37"/>
      <c r="B48" s="228"/>
      <c r="C48" s="229"/>
      <c r="D48" s="230"/>
      <c r="E48" s="36"/>
      <c r="F48" s="219"/>
      <c r="G48" s="220"/>
      <c r="H48" s="220"/>
      <c r="I48" s="221"/>
    </row>
    <row r="49" spans="1:9" ht="5.25" customHeight="1" x14ac:dyDescent="0.25">
      <c r="A49" s="37"/>
      <c r="B49" s="46"/>
      <c r="C49" s="46"/>
      <c r="D49" s="46"/>
      <c r="E49" s="36"/>
      <c r="F49" s="34"/>
      <c r="G49" s="34"/>
      <c r="H49" s="34"/>
      <c r="I49" s="34"/>
    </row>
    <row r="50" spans="1:9" ht="15" x14ac:dyDescent="0.25">
      <c r="A50" s="37" t="s">
        <v>203</v>
      </c>
      <c r="B50" s="38"/>
      <c r="C50" s="36"/>
      <c r="D50" s="36"/>
      <c r="E50" s="36"/>
      <c r="F50" s="44" t="s">
        <v>204</v>
      </c>
      <c r="G50" s="45"/>
      <c r="H50" s="54"/>
      <c r="I50" s="54"/>
    </row>
    <row r="51" spans="1:9" ht="15" customHeight="1" x14ac:dyDescent="0.2">
      <c r="A51" s="38"/>
      <c r="B51" s="196"/>
      <c r="C51" s="197"/>
      <c r="D51" s="198"/>
      <c r="E51" s="36"/>
      <c r="F51" s="219"/>
      <c r="G51" s="220"/>
      <c r="H51" s="220"/>
      <c r="I51" s="221"/>
    </row>
    <row r="52" spans="1:9" ht="5.25" customHeight="1" x14ac:dyDescent="0.25">
      <c r="A52" s="38"/>
      <c r="B52" s="43"/>
      <c r="C52" s="36"/>
      <c r="D52" s="36"/>
      <c r="E52" s="36"/>
      <c r="F52" s="34"/>
      <c r="G52" s="34"/>
      <c r="H52" s="34"/>
      <c r="I52" s="34"/>
    </row>
    <row r="53" spans="1:9" ht="15" x14ac:dyDescent="0.25">
      <c r="A53" s="53" t="s">
        <v>205</v>
      </c>
      <c r="B53" s="43"/>
      <c r="C53" s="36"/>
      <c r="D53" s="36"/>
      <c r="E53" s="36"/>
      <c r="F53" s="11" t="s">
        <v>206</v>
      </c>
      <c r="G53" s="54"/>
      <c r="H53" s="11" t="s">
        <v>207</v>
      </c>
      <c r="I53" s="54"/>
    </row>
    <row r="54" spans="1:9" ht="15" customHeight="1" x14ac:dyDescent="0.2">
      <c r="A54" s="43"/>
      <c r="B54" s="199"/>
      <c r="C54" s="197"/>
      <c r="D54" s="198"/>
      <c r="E54" s="36"/>
      <c r="F54" s="75"/>
      <c r="G54" s="55"/>
      <c r="H54" s="75"/>
      <c r="I54" s="55"/>
    </row>
    <row r="55" spans="1:9" ht="15" x14ac:dyDescent="0.25">
      <c r="A55" s="53" t="s">
        <v>208</v>
      </c>
      <c r="B55" s="43"/>
      <c r="C55" s="36"/>
      <c r="D55" s="11" t="s">
        <v>209</v>
      </c>
      <c r="E55" s="36"/>
      <c r="F55" s="36"/>
      <c r="G55" s="36"/>
      <c r="H55" s="36"/>
      <c r="I55" s="36"/>
    </row>
    <row r="56" spans="1:9" ht="14.25" x14ac:dyDescent="0.2">
      <c r="B56" s="76"/>
      <c r="C56" s="36"/>
      <c r="D56" s="163"/>
      <c r="E56" s="164"/>
      <c r="F56" s="164"/>
      <c r="G56" s="164"/>
      <c r="H56" s="164"/>
      <c r="I56" s="165"/>
    </row>
    <row r="57" spans="1:9" ht="18" customHeight="1" thickBot="1" x14ac:dyDescent="0.25">
      <c r="A57" s="43"/>
      <c r="C57" s="36"/>
      <c r="D57" s="166"/>
      <c r="E57" s="167"/>
      <c r="F57" s="167"/>
      <c r="G57" s="167"/>
      <c r="H57" s="167"/>
      <c r="I57" s="168"/>
    </row>
    <row r="58" spans="1:9" x14ac:dyDescent="0.2">
      <c r="A58" s="148"/>
      <c r="B58" s="149"/>
      <c r="C58" s="149"/>
      <c r="D58" s="149"/>
      <c r="E58" s="149"/>
      <c r="F58" s="149"/>
      <c r="G58" s="149"/>
      <c r="H58" s="149"/>
      <c r="I58" s="150"/>
    </row>
    <row r="59" spans="1:9" ht="14.25" customHeight="1" x14ac:dyDescent="0.2">
      <c r="A59" s="151"/>
      <c r="B59" s="152"/>
      <c r="C59" s="152"/>
      <c r="D59" s="152"/>
      <c r="E59" s="152"/>
      <c r="F59" s="152"/>
      <c r="G59" s="152"/>
      <c r="H59" s="152"/>
      <c r="I59" s="153"/>
    </row>
    <row r="60" spans="1:9" ht="15" customHeight="1" x14ac:dyDescent="0.2">
      <c r="A60" s="151"/>
      <c r="B60" s="152"/>
      <c r="C60" s="152"/>
      <c r="D60" s="152"/>
      <c r="E60" s="152"/>
      <c r="F60" s="152"/>
      <c r="G60" s="152"/>
      <c r="H60" s="152"/>
      <c r="I60" s="153"/>
    </row>
    <row r="61" spans="1:9" x14ac:dyDescent="0.2">
      <c r="A61" s="151"/>
      <c r="B61" s="152"/>
      <c r="C61" s="152"/>
      <c r="D61" s="152"/>
      <c r="E61" s="152"/>
      <c r="F61" s="152"/>
      <c r="G61" s="152"/>
      <c r="H61" s="152"/>
      <c r="I61" s="153"/>
    </row>
    <row r="62" spans="1:9" x14ac:dyDescent="0.2">
      <c r="A62" s="151"/>
      <c r="B62" s="152"/>
      <c r="C62" s="152"/>
      <c r="D62" s="152"/>
      <c r="E62" s="152"/>
      <c r="F62" s="152"/>
      <c r="G62" s="152"/>
      <c r="H62" s="152"/>
      <c r="I62" s="153"/>
    </row>
    <row r="63" spans="1:9" ht="13.5" thickBot="1" x14ac:dyDescent="0.25">
      <c r="A63" s="154"/>
      <c r="B63" s="155"/>
      <c r="C63" s="155"/>
      <c r="D63" s="155"/>
      <c r="E63" s="155"/>
      <c r="F63" s="155"/>
      <c r="G63" s="155"/>
      <c r="H63" s="155"/>
      <c r="I63" s="156"/>
    </row>
    <row r="64" spans="1:9" ht="10.5" customHeight="1" thickBot="1" x14ac:dyDescent="0.25">
      <c r="A64" s="160"/>
      <c r="B64" s="161"/>
      <c r="C64" s="161"/>
      <c r="D64" s="161"/>
      <c r="E64" s="161"/>
      <c r="F64" s="161"/>
      <c r="G64" s="161"/>
      <c r="H64" s="161"/>
      <c r="I64" s="162"/>
    </row>
    <row r="65" spans="1:11" ht="21" thickBot="1" x14ac:dyDescent="0.35">
      <c r="A65" s="157" t="s">
        <v>233</v>
      </c>
      <c r="B65" s="158"/>
      <c r="C65" s="158"/>
      <c r="D65" s="158"/>
      <c r="E65" s="158"/>
      <c r="F65" s="158"/>
      <c r="G65" s="158"/>
      <c r="H65" s="158"/>
      <c r="I65" s="159"/>
    </row>
    <row r="66" spans="1:11" ht="10.5" customHeight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11" ht="39" customHeight="1" x14ac:dyDescent="0.2">
      <c r="A67" s="146" t="s">
        <v>235</v>
      </c>
      <c r="B67" s="146"/>
      <c r="C67" s="146"/>
      <c r="D67" s="146"/>
      <c r="E67" s="146"/>
      <c r="F67" s="146"/>
      <c r="G67" s="146"/>
      <c r="H67" s="1"/>
      <c r="I67" s="78"/>
    </row>
    <row r="68" spans="1:11" ht="9.75" customHeight="1" x14ac:dyDescent="0.2">
      <c r="A68" s="147"/>
      <c r="B68" s="147"/>
      <c r="C68" s="147"/>
      <c r="D68" s="147"/>
      <c r="E68" s="147"/>
      <c r="F68" s="147"/>
      <c r="G68" s="1"/>
      <c r="H68" s="1"/>
      <c r="I68" s="69"/>
    </row>
    <row r="69" spans="1:11" ht="38.25" customHeight="1" x14ac:dyDescent="0.2">
      <c r="A69" s="146" t="s">
        <v>234</v>
      </c>
      <c r="B69" s="146"/>
      <c r="C69" s="146"/>
      <c r="D69" s="146"/>
      <c r="E69" s="146"/>
      <c r="F69" s="146"/>
      <c r="G69" s="146"/>
      <c r="H69" s="1"/>
      <c r="I69" s="77"/>
    </row>
    <row r="70" spans="1:11" ht="9.75" customHeight="1" x14ac:dyDescent="0.2">
      <c r="A70" s="1"/>
      <c r="B70" s="1"/>
      <c r="C70" s="1"/>
      <c r="D70" s="1"/>
      <c r="E70" s="1"/>
      <c r="F70" s="1"/>
      <c r="G70" s="1"/>
      <c r="H70" s="1"/>
      <c r="I70" s="69"/>
    </row>
    <row r="71" spans="1:11" ht="26.25" customHeight="1" x14ac:dyDescent="0.2">
      <c r="A71" s="146" t="s">
        <v>289</v>
      </c>
      <c r="B71" s="146"/>
      <c r="C71" s="146"/>
      <c r="D71" s="146"/>
      <c r="E71" s="146"/>
      <c r="F71" s="146"/>
      <c r="G71" s="146"/>
      <c r="H71" s="1"/>
      <c r="I71" s="77"/>
    </row>
    <row r="72" spans="1:11" ht="9.75" customHeight="1" x14ac:dyDescent="0.2">
      <c r="A72" s="1"/>
      <c r="B72" s="1"/>
      <c r="C72" s="1"/>
      <c r="D72" s="1"/>
      <c r="E72" s="1"/>
      <c r="F72" s="1"/>
      <c r="G72" s="1"/>
      <c r="H72" s="1"/>
      <c r="I72" s="69"/>
    </row>
    <row r="73" spans="1:11" ht="26.25" customHeight="1" x14ac:dyDescent="0.2">
      <c r="A73" s="146" t="s">
        <v>236</v>
      </c>
      <c r="B73" s="146"/>
      <c r="C73" s="146"/>
      <c r="D73" s="146"/>
      <c r="E73" s="146"/>
      <c r="F73" s="146"/>
      <c r="G73" s="146"/>
      <c r="H73" s="1"/>
      <c r="I73" s="77"/>
    </row>
    <row r="74" spans="1:11" ht="9.75" customHeight="1" x14ac:dyDescent="0.2">
      <c r="A74" s="1"/>
      <c r="B74" s="1"/>
      <c r="C74" s="1"/>
      <c r="D74" s="1"/>
      <c r="E74" s="1"/>
      <c r="F74" s="1"/>
      <c r="G74" s="1"/>
      <c r="H74" s="1"/>
      <c r="I74" s="69"/>
    </row>
    <row r="75" spans="1:11" ht="24.75" customHeight="1" x14ac:dyDescent="0.2">
      <c r="A75" s="146" t="s">
        <v>237</v>
      </c>
      <c r="B75" s="146"/>
      <c r="C75" s="146"/>
      <c r="D75" s="146"/>
      <c r="E75" s="146"/>
      <c r="F75" s="146"/>
      <c r="G75" s="146"/>
      <c r="H75" s="1"/>
      <c r="I75" s="77"/>
    </row>
    <row r="76" spans="1:11" ht="9.75" customHeight="1" x14ac:dyDescent="0.2">
      <c r="A76" s="146"/>
      <c r="B76" s="146"/>
      <c r="C76" s="146"/>
      <c r="D76" s="146"/>
      <c r="E76" s="146"/>
      <c r="F76" s="146"/>
      <c r="G76" s="146"/>
      <c r="H76" s="1"/>
      <c r="I76" s="69"/>
    </row>
    <row r="77" spans="1:11" ht="68.25" customHeight="1" x14ac:dyDescent="0.2">
      <c r="A77" s="146" t="s">
        <v>241</v>
      </c>
      <c r="B77" s="146"/>
      <c r="C77" s="146"/>
      <c r="D77" s="146"/>
      <c r="E77" s="146"/>
      <c r="F77" s="146"/>
      <c r="G77" s="146"/>
      <c r="H77" s="1"/>
      <c r="I77" s="77"/>
      <c r="K77" s="41"/>
    </row>
    <row r="78" spans="1:11" ht="9.75" customHeight="1" x14ac:dyDescent="0.2">
      <c r="A78" s="94"/>
      <c r="B78" s="94"/>
      <c r="C78" s="94"/>
      <c r="D78" s="94"/>
      <c r="E78" s="94"/>
      <c r="F78" s="94"/>
      <c r="G78" s="94"/>
      <c r="H78" s="1"/>
      <c r="I78" s="69"/>
    </row>
    <row r="79" spans="1:11" x14ac:dyDescent="0.2">
      <c r="A79" s="146" t="s">
        <v>242</v>
      </c>
      <c r="B79" s="146"/>
      <c r="C79" s="146"/>
      <c r="D79" s="146"/>
      <c r="E79" s="146"/>
      <c r="F79" s="146"/>
      <c r="G79" s="146"/>
      <c r="H79" s="1"/>
      <c r="I79" s="77"/>
    </row>
    <row r="80" spans="1:11" ht="9.75" customHeight="1" x14ac:dyDescent="0.2">
      <c r="A80" s="36"/>
      <c r="B80" s="1"/>
      <c r="C80" s="1"/>
      <c r="D80" s="1"/>
      <c r="E80" s="1"/>
      <c r="F80" s="1"/>
      <c r="G80" s="1"/>
      <c r="H80" s="1"/>
      <c r="I80" s="69"/>
    </row>
    <row r="81" spans="1:11" x14ac:dyDescent="0.2">
      <c r="A81" s="146" t="s">
        <v>243</v>
      </c>
      <c r="B81" s="146"/>
      <c r="C81" s="146"/>
      <c r="D81" s="146"/>
      <c r="E81" s="146"/>
      <c r="F81" s="146"/>
      <c r="G81" s="146"/>
      <c r="H81" s="1"/>
      <c r="I81" s="77"/>
    </row>
    <row r="82" spans="1:11" ht="9.75" customHeight="1" x14ac:dyDescent="0.2">
      <c r="A82" s="1"/>
      <c r="B82" s="1"/>
      <c r="C82" s="1"/>
      <c r="D82" s="1"/>
      <c r="E82" s="1"/>
      <c r="F82" s="1"/>
      <c r="G82" s="1"/>
      <c r="H82" s="1"/>
      <c r="I82" s="69"/>
    </row>
    <row r="83" spans="1:11" ht="53.25" customHeight="1" x14ac:dyDescent="0.2">
      <c r="A83" s="146" t="s">
        <v>244</v>
      </c>
      <c r="B83" s="146"/>
      <c r="C83" s="146"/>
      <c r="D83" s="146"/>
      <c r="E83" s="146"/>
      <c r="F83" s="146"/>
      <c r="G83" s="146"/>
      <c r="H83" s="1"/>
      <c r="I83" s="98"/>
    </row>
    <row r="84" spans="1:11" ht="9.75" customHeight="1" x14ac:dyDescent="0.2">
      <c r="A84" s="95"/>
      <c r="B84" s="95"/>
      <c r="C84" s="95"/>
      <c r="D84" s="95"/>
      <c r="E84" s="95"/>
      <c r="F84" s="95"/>
      <c r="G84" s="95"/>
      <c r="H84" s="1"/>
      <c r="I84" s="97"/>
    </row>
    <row r="85" spans="1:11" ht="26.25" customHeight="1" x14ac:dyDescent="0.2">
      <c r="A85" s="146" t="s">
        <v>279</v>
      </c>
      <c r="B85" s="146"/>
      <c r="C85" s="146"/>
      <c r="D85" s="146"/>
      <c r="E85" s="146"/>
      <c r="F85" s="146"/>
      <c r="G85" s="146"/>
      <c r="H85" s="1"/>
      <c r="I85" s="98"/>
    </row>
    <row r="86" spans="1:11" ht="9.75" customHeight="1" x14ac:dyDescent="0.2">
      <c r="A86" s="95"/>
      <c r="B86" s="95"/>
      <c r="C86" s="95"/>
      <c r="D86" s="95"/>
      <c r="E86" s="95"/>
      <c r="F86" s="95"/>
      <c r="G86" s="95"/>
      <c r="H86" s="1"/>
      <c r="I86" s="97"/>
    </row>
    <row r="87" spans="1:11" ht="51.75" customHeight="1" x14ac:dyDescent="0.2">
      <c r="A87" s="146" t="s">
        <v>280</v>
      </c>
      <c r="B87" s="146"/>
      <c r="C87" s="146"/>
      <c r="D87" s="146"/>
      <c r="E87" s="146"/>
      <c r="F87" s="146"/>
      <c r="G87" s="146"/>
      <c r="H87" s="1"/>
      <c r="I87" s="98"/>
    </row>
    <row r="88" spans="1:11" ht="9.75" customHeight="1" x14ac:dyDescent="0.2">
      <c r="A88" s="95"/>
      <c r="B88" s="95"/>
      <c r="C88" s="95"/>
      <c r="D88" s="95"/>
      <c r="E88" s="95"/>
      <c r="F88" s="95"/>
      <c r="G88" s="95"/>
      <c r="H88" s="1"/>
      <c r="I88" s="97"/>
    </row>
    <row r="89" spans="1:11" ht="66.75" customHeight="1" x14ac:dyDescent="0.2">
      <c r="A89" s="146" t="s">
        <v>281</v>
      </c>
      <c r="B89" s="146"/>
      <c r="C89" s="146"/>
      <c r="D89" s="146"/>
      <c r="E89" s="146"/>
      <c r="F89" s="146"/>
      <c r="G89" s="146"/>
      <c r="H89" s="1"/>
      <c r="I89" s="77"/>
    </row>
    <row r="90" spans="1:11" ht="9.75" customHeight="1" x14ac:dyDescent="0.2">
      <c r="A90" s="95"/>
      <c r="B90" s="95"/>
      <c r="C90" s="95"/>
      <c r="D90" s="95"/>
      <c r="E90" s="95"/>
      <c r="F90" s="95"/>
      <c r="G90" s="95"/>
      <c r="H90" s="1"/>
      <c r="I90" s="97"/>
    </row>
    <row r="91" spans="1:11" ht="51" customHeight="1" x14ac:dyDescent="0.2">
      <c r="A91" s="146" t="s">
        <v>246</v>
      </c>
      <c r="B91" s="146"/>
      <c r="C91" s="146"/>
      <c r="D91" s="146"/>
      <c r="E91" s="146"/>
      <c r="F91" s="146"/>
      <c r="G91" s="146"/>
      <c r="H91" s="1"/>
      <c r="I91" s="77"/>
    </row>
    <row r="92" spans="1:11" ht="9.75" customHeight="1" x14ac:dyDescent="0.2">
      <c r="A92" s="1"/>
      <c r="B92" s="1"/>
      <c r="C92" s="1"/>
      <c r="D92" s="1"/>
      <c r="E92" s="1"/>
      <c r="F92" s="1"/>
      <c r="G92" s="1"/>
      <c r="H92" s="1"/>
      <c r="I92" s="69"/>
    </row>
    <row r="93" spans="1:11" ht="13.5" customHeight="1" x14ac:dyDescent="0.2">
      <c r="A93" s="146" t="s">
        <v>282</v>
      </c>
      <c r="B93" s="146"/>
      <c r="C93" s="146"/>
      <c r="D93" s="146"/>
      <c r="E93" s="146"/>
      <c r="F93" s="146"/>
      <c r="G93" s="146"/>
      <c r="H93" s="1"/>
      <c r="I93" s="77"/>
      <c r="K93" s="41"/>
    </row>
    <row r="94" spans="1:11" ht="9.75" customHeight="1" x14ac:dyDescent="0.2">
      <c r="A94" s="1"/>
      <c r="B94" s="1"/>
      <c r="C94" s="1"/>
      <c r="D94" s="1"/>
      <c r="E94" s="1"/>
      <c r="F94" s="1"/>
      <c r="G94" s="1"/>
      <c r="H94" s="1"/>
      <c r="I94" s="69"/>
    </row>
    <row r="95" spans="1:11" ht="27" customHeight="1" x14ac:dyDescent="0.2">
      <c r="A95" s="146" t="s">
        <v>283</v>
      </c>
      <c r="B95" s="146"/>
      <c r="C95" s="146"/>
      <c r="D95" s="146"/>
      <c r="E95" s="146"/>
      <c r="F95" s="146"/>
      <c r="G95" s="146"/>
      <c r="H95" s="1"/>
      <c r="I95" s="77"/>
    </row>
    <row r="96" spans="1:11" ht="12" customHeight="1" x14ac:dyDescent="0.2">
      <c r="A96" s="1"/>
      <c r="B96" s="1"/>
      <c r="C96" s="1"/>
      <c r="D96" s="1"/>
      <c r="E96" s="1"/>
      <c r="F96" s="1"/>
      <c r="G96" s="1"/>
      <c r="H96" s="1"/>
      <c r="I96" s="69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</sheetData>
  <mergeCells count="67">
    <mergeCell ref="B48:D48"/>
    <mergeCell ref="B54:D54"/>
    <mergeCell ref="F36:I36"/>
    <mergeCell ref="F39:I39"/>
    <mergeCell ref="F42:I42"/>
    <mergeCell ref="F48:I48"/>
    <mergeCell ref="F51:I51"/>
    <mergeCell ref="B51:D51"/>
    <mergeCell ref="F45:G45"/>
    <mergeCell ref="A44:B44"/>
    <mergeCell ref="C44:D44"/>
    <mergeCell ref="B42:D42"/>
    <mergeCell ref="B36:D36"/>
    <mergeCell ref="B39:D39"/>
    <mergeCell ref="B20:D20"/>
    <mergeCell ref="B10:D10"/>
    <mergeCell ref="B23:D24"/>
    <mergeCell ref="F23:I24"/>
    <mergeCell ref="B33:D33"/>
    <mergeCell ref="F33:I33"/>
    <mergeCell ref="F30:I30"/>
    <mergeCell ref="F20:I20"/>
    <mergeCell ref="F27:I27"/>
    <mergeCell ref="F17:I17"/>
    <mergeCell ref="B30:D30"/>
    <mergeCell ref="B27:D27"/>
    <mergeCell ref="F9:G9"/>
    <mergeCell ref="H9:I9"/>
    <mergeCell ref="E7:E11"/>
    <mergeCell ref="B14:D14"/>
    <mergeCell ref="B17:D17"/>
    <mergeCell ref="D56:I57"/>
    <mergeCell ref="A1:I1"/>
    <mergeCell ref="A2:I2"/>
    <mergeCell ref="A3:I3"/>
    <mergeCell ref="A4:I4"/>
    <mergeCell ref="B5:D5"/>
    <mergeCell ref="E5:F5"/>
    <mergeCell ref="G5:I5"/>
    <mergeCell ref="H10:I10"/>
    <mergeCell ref="B11:D11"/>
    <mergeCell ref="H11:I11"/>
    <mergeCell ref="A12:I12"/>
    <mergeCell ref="A6:I6"/>
    <mergeCell ref="A7:D7"/>
    <mergeCell ref="B8:D8"/>
    <mergeCell ref="B9:D9"/>
    <mergeCell ref="A68:F68"/>
    <mergeCell ref="A67:G67"/>
    <mergeCell ref="A69:G69"/>
    <mergeCell ref="A71:G71"/>
    <mergeCell ref="A58:I63"/>
    <mergeCell ref="A65:I65"/>
    <mergeCell ref="A64:I64"/>
    <mergeCell ref="A83:G83"/>
    <mergeCell ref="A91:G91"/>
    <mergeCell ref="A93:G93"/>
    <mergeCell ref="A95:G95"/>
    <mergeCell ref="A73:G73"/>
    <mergeCell ref="A75:G75"/>
    <mergeCell ref="A76:G76"/>
    <mergeCell ref="A79:G79"/>
    <mergeCell ref="A81:G81"/>
    <mergeCell ref="A77:G77"/>
    <mergeCell ref="A85:G85"/>
    <mergeCell ref="A87:G87"/>
    <mergeCell ref="A89:G89"/>
  </mergeCells>
  <hyperlinks>
    <hyperlink ref="B11" r:id="rId1"/>
  </hyperlink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Seznamy!$D$3:$D$35</xm:f>
          </x14:formula1>
          <xm:sqref>F20:I20</xm:sqref>
        </x14:dataValidation>
        <x14:dataValidation type="list" errorStyle="information" allowBlank="1" showInputMessage="1" showErrorMessage="1">
          <x14:formula1>
            <xm:f>Seznamy!$D$2:$D$35</xm:f>
          </x14:formula1>
          <xm:sqref>B20:D20</xm:sqref>
        </x14:dataValidation>
        <x14:dataValidation type="list" errorStyle="information" allowBlank="1" showInputMessage="1" showErrorMessage="1">
          <x14:formula1>
            <xm:f>Seznamy!$F$2:$F$25</xm:f>
          </x14:formula1>
          <xm:sqref>B39:D39</xm:sqref>
        </x14:dataValidation>
        <x14:dataValidation type="list" errorStyle="information" allowBlank="1" showInputMessage="1" showErrorMessage="1">
          <x14:formula1>
            <xm:f>Seznamy!$G$2:$G$32</xm:f>
          </x14:formula1>
          <xm:sqref>F36:I36</xm:sqref>
        </x14:dataValidation>
        <x14:dataValidation type="list" errorStyle="information" allowBlank="1" showInputMessage="1" showErrorMessage="1">
          <x14:formula1>
            <xm:f>Seznamy!$E$2:$E$13</xm:f>
          </x14:formula1>
          <xm:sqref>B36:D36</xm:sqref>
        </x14:dataValidation>
        <x14:dataValidation type="list" allowBlank="1" showInputMessage="1" showErrorMessage="1">
          <x14:formula1>
            <xm:f>Seznamy!$C$2:$C$4</xm:f>
          </x14:formula1>
          <xm:sqref>F14:I14 B45:C45 I91 I89</xm:sqref>
        </x14:dataValidation>
        <x14:dataValidation type="list" errorStyle="information" allowBlank="1" showInputMessage="1" showErrorMessage="1">
          <x14:formula1>
            <xm:f>Seznamy!$C$2:$C$4</xm:f>
          </x14:formula1>
          <xm:sqref>D45</xm:sqref>
        </x14:dataValidation>
        <x14:dataValidation type="list" errorStyle="information" allowBlank="1" showInputMessage="1" showErrorMessage="1">
          <x14:formula1>
            <xm:f>Seznamy!$C$2:$C$5</xm:f>
          </x14:formula1>
          <xm:sqref>I67 I69 I75 I79 I77</xm:sqref>
        </x14:dataValidation>
        <x14:dataValidation type="list" errorStyle="information" allowBlank="1" showInputMessage="1" showErrorMessage="1">
          <x14:formula1>
            <xm:f>Seznamy!$J$2:$J$5</xm:f>
          </x14:formula1>
          <xm:sqref>B56</xm:sqref>
        </x14:dataValidation>
        <x14:dataValidation type="list" errorStyle="information" allowBlank="1" showInputMessage="1" showErrorMessage="1">
          <x14:formula1>
            <xm:f>Seznamy!$L$2:$L$18</xm:f>
          </x14:formula1>
          <xm:sqref>I71</xm:sqref>
        </x14:dataValidation>
        <x14:dataValidation type="list" errorStyle="information" allowBlank="1" showInputMessage="1" showErrorMessage="1">
          <x14:formula1>
            <xm:f>Seznamy!$I$2:$I$5</xm:f>
          </x14:formula1>
          <xm:sqref>I81</xm:sqref>
        </x14:dataValidation>
        <x14:dataValidation type="list" errorStyle="information" allowBlank="1" showInputMessage="1" showErrorMessage="1">
          <x14:formula1>
            <xm:f>Seznamy!$H$2:$H$6</xm:f>
          </x14:formula1>
          <xm:sqref>I93</xm:sqref>
        </x14:dataValidation>
        <x14:dataValidation type="list" allowBlank="1" showInputMessage="1" showErrorMessage="1">
          <x14:formula1>
            <xm:f>Seznamy!$N$2:$N$4</xm:f>
          </x14:formula1>
          <xm:sqref>I83</xm:sqref>
        </x14:dataValidation>
        <x14:dataValidation type="list" allowBlank="1" showInputMessage="1" showErrorMessage="1">
          <x14:formula1>
            <xm:f>Seznamy!$A$2:$A$6</xm:f>
          </x14:formula1>
          <xm:sqref>I73</xm:sqref>
        </x14:dataValidation>
        <x14:dataValidation type="list" allowBlank="1" showInputMessage="1" showErrorMessage="1">
          <x14:formula1>
            <xm:f>Seznamy!$P$2:$P$5</xm:f>
          </x14:formula1>
          <xm:sqref>I85</xm:sqref>
        </x14:dataValidation>
        <x14:dataValidation type="list" allowBlank="1" showInputMessage="1" showErrorMessage="1">
          <x14:formula1>
            <xm:f>Seznamy!$R$2:$R$5</xm:f>
          </x14:formula1>
          <xm:sqref>I87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workbookViewId="0">
      <selection activeCell="C3" sqref="C3"/>
    </sheetView>
  </sheetViews>
  <sheetFormatPr defaultRowHeight="12.75" x14ac:dyDescent="0.2"/>
  <cols>
    <col min="1" max="1" width="22.140625" bestFit="1" customWidth="1"/>
    <col min="3" max="3" width="13" customWidth="1"/>
    <col min="6" max="6" width="9.5703125" customWidth="1"/>
    <col min="7" max="7" width="11.7109375" customWidth="1"/>
    <col min="8" max="8" width="11.85546875" customWidth="1"/>
    <col min="9" max="9" width="11.28515625" customWidth="1"/>
    <col min="10" max="10" width="11.28515625" bestFit="1" customWidth="1"/>
    <col min="11" max="14" width="11.28515625" customWidth="1"/>
    <col min="15" max="15" width="11.28515625" bestFit="1" customWidth="1"/>
    <col min="16" max="19" width="11.28515625" customWidth="1"/>
    <col min="20" max="21" width="11.42578125" customWidth="1"/>
  </cols>
  <sheetData>
    <row r="3" spans="1:21" ht="13.5" thickBot="1" x14ac:dyDescent="0.25">
      <c r="C3" t="s">
        <v>250</v>
      </c>
    </row>
    <row r="4" spans="1:21" ht="85.5" customHeight="1" thickBot="1" x14ac:dyDescent="0.25">
      <c r="A4" s="114" t="s">
        <v>248</v>
      </c>
      <c r="B4" s="110" t="s">
        <v>167</v>
      </c>
      <c r="C4" s="108" t="s">
        <v>251</v>
      </c>
      <c r="D4" s="107" t="s">
        <v>169</v>
      </c>
      <c r="E4" s="107" t="s">
        <v>170</v>
      </c>
      <c r="F4" s="108" t="s">
        <v>249</v>
      </c>
      <c r="G4" s="108" t="s">
        <v>256</v>
      </c>
      <c r="H4" s="108" t="s">
        <v>257</v>
      </c>
      <c r="I4" s="108" t="s">
        <v>258</v>
      </c>
      <c r="J4" s="108" t="s">
        <v>252</v>
      </c>
      <c r="K4" s="108" t="s">
        <v>259</v>
      </c>
      <c r="L4" s="108" t="s">
        <v>260</v>
      </c>
      <c r="M4" s="108" t="s">
        <v>261</v>
      </c>
      <c r="N4" s="108" t="s">
        <v>262</v>
      </c>
      <c r="O4" s="108" t="s">
        <v>253</v>
      </c>
      <c r="P4" s="108" t="s">
        <v>263</v>
      </c>
      <c r="Q4" s="108" t="s">
        <v>264</v>
      </c>
      <c r="R4" s="108" t="s">
        <v>265</v>
      </c>
      <c r="S4" s="108" t="s">
        <v>266</v>
      </c>
      <c r="T4" s="108" t="s">
        <v>255</v>
      </c>
      <c r="U4" s="109" t="s">
        <v>254</v>
      </c>
    </row>
    <row r="5" spans="1:21" x14ac:dyDescent="0.2">
      <c r="A5" s="115" t="s">
        <v>168</v>
      </c>
      <c r="B5" s="111">
        <v>2</v>
      </c>
      <c r="C5" s="104">
        <v>4820</v>
      </c>
      <c r="D5" s="104">
        <v>480</v>
      </c>
      <c r="E5" s="104">
        <v>500</v>
      </c>
      <c r="F5" s="104">
        <f>C5+D5+E5</f>
        <v>5800</v>
      </c>
      <c r="G5" s="105">
        <f>C5*1.1+D5+E5</f>
        <v>6282</v>
      </c>
      <c r="H5" s="104">
        <f>C5*1.15+D5+E5</f>
        <v>6523</v>
      </c>
      <c r="I5" s="105">
        <f>C5*1.2+D5+E5</f>
        <v>6764</v>
      </c>
      <c r="J5" s="104">
        <f t="shared" ref="J5:J13" si="0">C5*1.25+D5+E5</f>
        <v>7005</v>
      </c>
      <c r="K5" s="105">
        <f>C5*1.3+D5+E5</f>
        <v>7246</v>
      </c>
      <c r="L5" s="104">
        <f>C5*1.35+D5+E5</f>
        <v>7487</v>
      </c>
      <c r="M5" s="105">
        <f>C5*1.4+D5+E5</f>
        <v>7728</v>
      </c>
      <c r="N5" s="104">
        <f>C5*1.45+D5+E5</f>
        <v>7969</v>
      </c>
      <c r="O5" s="105">
        <f t="shared" ref="O5:O13" si="1">C5*1.5+D5+E5</f>
        <v>8210</v>
      </c>
      <c r="P5" s="104">
        <f>C5*1.55+D5+E5</f>
        <v>8451</v>
      </c>
      <c r="Q5" s="105">
        <f>C5*1.6+D5+E5</f>
        <v>8692</v>
      </c>
      <c r="R5" s="104">
        <f>C5*1.65+D5+E5</f>
        <v>8933</v>
      </c>
      <c r="S5" s="105">
        <f>C5*1.7+D5+E5</f>
        <v>9174</v>
      </c>
      <c r="T5" s="104">
        <f>C5*1.75+D5+E5</f>
        <v>9415</v>
      </c>
      <c r="U5" s="106">
        <f>C5*2+D5+E5</f>
        <v>10620</v>
      </c>
    </row>
    <row r="6" spans="1:21" x14ac:dyDescent="0.2">
      <c r="A6" s="116" t="s">
        <v>168</v>
      </c>
      <c r="B6" s="112">
        <v>1</v>
      </c>
      <c r="C6" s="56">
        <v>4820</v>
      </c>
      <c r="D6" s="56">
        <v>337</v>
      </c>
      <c r="E6" s="56">
        <v>500</v>
      </c>
      <c r="F6" s="56">
        <f t="shared" ref="F6:F13" si="2">C6+D6+E6</f>
        <v>5657</v>
      </c>
      <c r="G6" s="99">
        <f t="shared" ref="G6:G13" si="3">C6*1.1+D6+E6</f>
        <v>6139</v>
      </c>
      <c r="H6" s="56">
        <f t="shared" ref="H6:H13" si="4">C6*1.15+D6+E6</f>
        <v>6380</v>
      </c>
      <c r="I6" s="99">
        <f t="shared" ref="I6:I13" si="5">C6*1.2+D6+E6</f>
        <v>6621</v>
      </c>
      <c r="J6" s="56">
        <f t="shared" si="0"/>
        <v>6862</v>
      </c>
      <c r="K6" s="99">
        <f t="shared" ref="K6:K13" si="6">C6*1.3+D6+E6</f>
        <v>7103</v>
      </c>
      <c r="L6" s="56">
        <f t="shared" ref="L6:L13" si="7">C6*1.35+D6+E6</f>
        <v>7344</v>
      </c>
      <c r="M6" s="99">
        <f t="shared" ref="M6:M13" si="8">C6*1.4+D6+E6</f>
        <v>7585</v>
      </c>
      <c r="N6" s="56">
        <f t="shared" ref="N6:N13" si="9">C6*1.45+D6+E6</f>
        <v>7826</v>
      </c>
      <c r="O6" s="99">
        <f t="shared" si="1"/>
        <v>8067</v>
      </c>
      <c r="P6" s="56">
        <f t="shared" ref="P6:P13" si="10">C6*1.55+D6+E6</f>
        <v>8308</v>
      </c>
      <c r="Q6" s="99">
        <f t="shared" ref="Q6:Q13" si="11">C6*1.6+D6+E6</f>
        <v>8549</v>
      </c>
      <c r="R6" s="56">
        <f t="shared" ref="R6:R13" si="12">C6*1.65+D6+E6</f>
        <v>8790</v>
      </c>
      <c r="S6" s="99">
        <f t="shared" ref="S6:S13" si="13">C6*1.7+D6+E6</f>
        <v>9031</v>
      </c>
      <c r="T6" s="56">
        <f t="shared" ref="T6:T13" si="14">C6*1.75+D6+E6</f>
        <v>9272</v>
      </c>
      <c r="U6" s="100">
        <f t="shared" ref="U6:U13" si="15">C6*2+D6+E6</f>
        <v>10477</v>
      </c>
    </row>
    <row r="7" spans="1:21" x14ac:dyDescent="0.2">
      <c r="A7" s="116" t="s">
        <v>172</v>
      </c>
      <c r="B7" s="112">
        <v>2</v>
      </c>
      <c r="C7" s="56">
        <v>3000</v>
      </c>
      <c r="D7" s="56">
        <v>375</v>
      </c>
      <c r="E7" s="56">
        <v>500</v>
      </c>
      <c r="F7" s="56">
        <f t="shared" si="2"/>
        <v>3875</v>
      </c>
      <c r="G7" s="99">
        <f t="shared" si="3"/>
        <v>4175</v>
      </c>
      <c r="H7" s="56">
        <f t="shared" si="4"/>
        <v>4325</v>
      </c>
      <c r="I7" s="99">
        <f t="shared" si="5"/>
        <v>4475</v>
      </c>
      <c r="J7" s="56">
        <f t="shared" si="0"/>
        <v>4625</v>
      </c>
      <c r="K7" s="99">
        <f t="shared" si="6"/>
        <v>4775</v>
      </c>
      <c r="L7" s="56">
        <f t="shared" si="7"/>
        <v>4925</v>
      </c>
      <c r="M7" s="99">
        <f t="shared" si="8"/>
        <v>5075</v>
      </c>
      <c r="N7" s="56">
        <f t="shared" si="9"/>
        <v>5225</v>
      </c>
      <c r="O7" s="99">
        <f t="shared" si="1"/>
        <v>5375</v>
      </c>
      <c r="P7" s="56">
        <f t="shared" si="10"/>
        <v>5525</v>
      </c>
      <c r="Q7" s="99">
        <f t="shared" si="11"/>
        <v>5675</v>
      </c>
      <c r="R7" s="56">
        <f t="shared" si="12"/>
        <v>5825</v>
      </c>
      <c r="S7" s="99">
        <f t="shared" si="13"/>
        <v>5975</v>
      </c>
      <c r="T7" s="56">
        <f t="shared" si="14"/>
        <v>6125</v>
      </c>
      <c r="U7" s="100">
        <f t="shared" si="15"/>
        <v>6875</v>
      </c>
    </row>
    <row r="8" spans="1:21" x14ac:dyDescent="0.2">
      <c r="A8" s="116" t="s">
        <v>172</v>
      </c>
      <c r="B8" s="112">
        <v>1</v>
      </c>
      <c r="C8" s="56">
        <v>3000</v>
      </c>
      <c r="D8" s="56">
        <v>261</v>
      </c>
      <c r="E8" s="56">
        <v>500</v>
      </c>
      <c r="F8" s="56">
        <f t="shared" si="2"/>
        <v>3761</v>
      </c>
      <c r="G8" s="99">
        <f t="shared" si="3"/>
        <v>4061.0000000000005</v>
      </c>
      <c r="H8" s="56">
        <f t="shared" si="4"/>
        <v>4211</v>
      </c>
      <c r="I8" s="99">
        <f t="shared" si="5"/>
        <v>4361</v>
      </c>
      <c r="J8" s="56">
        <f t="shared" si="0"/>
        <v>4511</v>
      </c>
      <c r="K8" s="99">
        <f t="shared" si="6"/>
        <v>4661</v>
      </c>
      <c r="L8" s="56">
        <f t="shared" si="7"/>
        <v>4811</v>
      </c>
      <c r="M8" s="99">
        <f t="shared" si="8"/>
        <v>4961</v>
      </c>
      <c r="N8" s="56">
        <f t="shared" si="9"/>
        <v>5111</v>
      </c>
      <c r="O8" s="99">
        <f t="shared" si="1"/>
        <v>5261</v>
      </c>
      <c r="P8" s="56">
        <f t="shared" si="10"/>
        <v>5411</v>
      </c>
      <c r="Q8" s="99">
        <f t="shared" si="11"/>
        <v>5561</v>
      </c>
      <c r="R8" s="56">
        <f t="shared" si="12"/>
        <v>5711</v>
      </c>
      <c r="S8" s="99">
        <f t="shared" si="13"/>
        <v>5861</v>
      </c>
      <c r="T8" s="56">
        <f t="shared" si="14"/>
        <v>6011</v>
      </c>
      <c r="U8" s="100">
        <f t="shared" si="15"/>
        <v>6761</v>
      </c>
    </row>
    <row r="9" spans="1:21" x14ac:dyDescent="0.2">
      <c r="A9" s="116" t="s">
        <v>171</v>
      </c>
      <c r="B9" s="112">
        <v>2</v>
      </c>
      <c r="C9" s="56">
        <v>3000</v>
      </c>
      <c r="D9" s="56">
        <v>375</v>
      </c>
      <c r="E9" s="56">
        <v>500</v>
      </c>
      <c r="F9" s="56">
        <f t="shared" si="2"/>
        <v>3875</v>
      </c>
      <c r="G9" s="99">
        <f t="shared" si="3"/>
        <v>4175</v>
      </c>
      <c r="H9" s="56">
        <f t="shared" si="4"/>
        <v>4325</v>
      </c>
      <c r="I9" s="99">
        <f t="shared" si="5"/>
        <v>4475</v>
      </c>
      <c r="J9" s="56">
        <f t="shared" si="0"/>
        <v>4625</v>
      </c>
      <c r="K9" s="99">
        <f t="shared" si="6"/>
        <v>4775</v>
      </c>
      <c r="L9" s="56">
        <f t="shared" si="7"/>
        <v>4925</v>
      </c>
      <c r="M9" s="99">
        <f t="shared" si="8"/>
        <v>5075</v>
      </c>
      <c r="N9" s="56">
        <f t="shared" si="9"/>
        <v>5225</v>
      </c>
      <c r="O9" s="99">
        <f t="shared" si="1"/>
        <v>5375</v>
      </c>
      <c r="P9" s="56">
        <f t="shared" si="10"/>
        <v>5525</v>
      </c>
      <c r="Q9" s="99">
        <f t="shared" si="11"/>
        <v>5675</v>
      </c>
      <c r="R9" s="56">
        <f t="shared" si="12"/>
        <v>5825</v>
      </c>
      <c r="S9" s="99">
        <f t="shared" si="13"/>
        <v>5975</v>
      </c>
      <c r="T9" s="56">
        <f t="shared" si="14"/>
        <v>6125</v>
      </c>
      <c r="U9" s="100">
        <f t="shared" si="15"/>
        <v>6875</v>
      </c>
    </row>
    <row r="10" spans="1:21" x14ac:dyDescent="0.2">
      <c r="A10" s="116" t="s">
        <v>171</v>
      </c>
      <c r="B10" s="112">
        <v>1</v>
      </c>
      <c r="C10" s="56">
        <v>3000</v>
      </c>
      <c r="D10" s="56">
        <v>261</v>
      </c>
      <c r="E10" s="56">
        <v>500</v>
      </c>
      <c r="F10" s="56">
        <f t="shared" si="2"/>
        <v>3761</v>
      </c>
      <c r="G10" s="99">
        <f t="shared" si="3"/>
        <v>4061.0000000000005</v>
      </c>
      <c r="H10" s="56">
        <f t="shared" si="4"/>
        <v>4211</v>
      </c>
      <c r="I10" s="99">
        <f t="shared" si="5"/>
        <v>4361</v>
      </c>
      <c r="J10" s="56">
        <f t="shared" si="0"/>
        <v>4511</v>
      </c>
      <c r="K10" s="99">
        <f t="shared" si="6"/>
        <v>4661</v>
      </c>
      <c r="L10" s="56">
        <f t="shared" si="7"/>
        <v>4811</v>
      </c>
      <c r="M10" s="99">
        <f t="shared" si="8"/>
        <v>4961</v>
      </c>
      <c r="N10" s="56">
        <f t="shared" si="9"/>
        <v>5111</v>
      </c>
      <c r="O10" s="99">
        <f t="shared" si="1"/>
        <v>5261</v>
      </c>
      <c r="P10" s="56">
        <f t="shared" si="10"/>
        <v>5411</v>
      </c>
      <c r="Q10" s="99">
        <f t="shared" si="11"/>
        <v>5561</v>
      </c>
      <c r="R10" s="56">
        <f t="shared" si="12"/>
        <v>5711</v>
      </c>
      <c r="S10" s="99">
        <f t="shared" si="13"/>
        <v>5861</v>
      </c>
      <c r="T10" s="56">
        <f t="shared" si="14"/>
        <v>6011</v>
      </c>
      <c r="U10" s="100">
        <f t="shared" si="15"/>
        <v>6761</v>
      </c>
    </row>
    <row r="11" spans="1:21" x14ac:dyDescent="0.2">
      <c r="A11" s="116" t="s">
        <v>173</v>
      </c>
      <c r="B11" s="112">
        <v>2</v>
      </c>
      <c r="C11" s="56">
        <v>3000</v>
      </c>
      <c r="D11" s="56">
        <v>375</v>
      </c>
      <c r="E11" s="56">
        <v>500</v>
      </c>
      <c r="F11" s="56">
        <f t="shared" si="2"/>
        <v>3875</v>
      </c>
      <c r="G11" s="99">
        <f t="shared" si="3"/>
        <v>4175</v>
      </c>
      <c r="H11" s="56">
        <f t="shared" si="4"/>
        <v>4325</v>
      </c>
      <c r="I11" s="99">
        <f t="shared" si="5"/>
        <v>4475</v>
      </c>
      <c r="J11" s="56">
        <f t="shared" si="0"/>
        <v>4625</v>
      </c>
      <c r="K11" s="99">
        <f t="shared" si="6"/>
        <v>4775</v>
      </c>
      <c r="L11" s="56">
        <f t="shared" si="7"/>
        <v>4925</v>
      </c>
      <c r="M11" s="99">
        <f t="shared" si="8"/>
        <v>5075</v>
      </c>
      <c r="N11" s="56">
        <f t="shared" si="9"/>
        <v>5225</v>
      </c>
      <c r="O11" s="99">
        <f t="shared" si="1"/>
        <v>5375</v>
      </c>
      <c r="P11" s="56">
        <f t="shared" si="10"/>
        <v>5525</v>
      </c>
      <c r="Q11" s="99">
        <f t="shared" si="11"/>
        <v>5675</v>
      </c>
      <c r="R11" s="56">
        <f t="shared" si="12"/>
        <v>5825</v>
      </c>
      <c r="S11" s="99">
        <f t="shared" si="13"/>
        <v>5975</v>
      </c>
      <c r="T11" s="56">
        <f t="shared" si="14"/>
        <v>6125</v>
      </c>
      <c r="U11" s="100">
        <f t="shared" si="15"/>
        <v>6875</v>
      </c>
    </row>
    <row r="12" spans="1:21" x14ac:dyDescent="0.2">
      <c r="A12" s="116" t="s">
        <v>173</v>
      </c>
      <c r="B12" s="112">
        <v>1</v>
      </c>
      <c r="C12" s="56">
        <v>2750</v>
      </c>
      <c r="D12" s="56">
        <v>261</v>
      </c>
      <c r="E12" s="56">
        <v>500</v>
      </c>
      <c r="F12" s="56">
        <f t="shared" si="2"/>
        <v>3511</v>
      </c>
      <c r="G12" s="99">
        <f t="shared" si="3"/>
        <v>3786.0000000000005</v>
      </c>
      <c r="H12" s="56">
        <f t="shared" si="4"/>
        <v>3923.4999999999995</v>
      </c>
      <c r="I12" s="99">
        <f t="shared" si="5"/>
        <v>4061</v>
      </c>
      <c r="J12" s="56">
        <f t="shared" si="0"/>
        <v>4198.5</v>
      </c>
      <c r="K12" s="99">
        <f t="shared" si="6"/>
        <v>4336</v>
      </c>
      <c r="L12" s="56">
        <f t="shared" si="7"/>
        <v>4473.5</v>
      </c>
      <c r="M12" s="99">
        <f t="shared" si="8"/>
        <v>4611</v>
      </c>
      <c r="N12" s="56">
        <f t="shared" si="9"/>
        <v>4748.5</v>
      </c>
      <c r="O12" s="99">
        <f t="shared" si="1"/>
        <v>4886</v>
      </c>
      <c r="P12" s="56">
        <f t="shared" si="10"/>
        <v>5023.5</v>
      </c>
      <c r="Q12" s="99">
        <f t="shared" si="11"/>
        <v>5161</v>
      </c>
      <c r="R12" s="56">
        <f t="shared" si="12"/>
        <v>5298.5</v>
      </c>
      <c r="S12" s="99">
        <f t="shared" si="13"/>
        <v>5436</v>
      </c>
      <c r="T12" s="56">
        <f t="shared" si="14"/>
        <v>5573.5</v>
      </c>
      <c r="U12" s="100">
        <f t="shared" si="15"/>
        <v>6261</v>
      </c>
    </row>
    <row r="13" spans="1:21" ht="13.5" thickBot="1" x14ac:dyDescent="0.25">
      <c r="A13" s="117" t="s">
        <v>247</v>
      </c>
      <c r="B13" s="113">
        <v>1</v>
      </c>
      <c r="C13" s="101">
        <v>2750</v>
      </c>
      <c r="D13" s="101">
        <v>261</v>
      </c>
      <c r="E13" s="101">
        <v>500</v>
      </c>
      <c r="F13" s="101">
        <f t="shared" si="2"/>
        <v>3511</v>
      </c>
      <c r="G13" s="102">
        <f t="shared" si="3"/>
        <v>3786.0000000000005</v>
      </c>
      <c r="H13" s="101">
        <f t="shared" si="4"/>
        <v>3923.4999999999995</v>
      </c>
      <c r="I13" s="102">
        <f t="shared" si="5"/>
        <v>4061</v>
      </c>
      <c r="J13" s="101">
        <f t="shared" si="0"/>
        <v>4198.5</v>
      </c>
      <c r="K13" s="102">
        <f t="shared" si="6"/>
        <v>4336</v>
      </c>
      <c r="L13" s="101">
        <f t="shared" si="7"/>
        <v>4473.5</v>
      </c>
      <c r="M13" s="102">
        <f t="shared" si="8"/>
        <v>4611</v>
      </c>
      <c r="N13" s="101">
        <f t="shared" si="9"/>
        <v>4748.5</v>
      </c>
      <c r="O13" s="102">
        <f t="shared" si="1"/>
        <v>4886</v>
      </c>
      <c r="P13" s="101">
        <f t="shared" si="10"/>
        <v>5023.5</v>
      </c>
      <c r="Q13" s="102">
        <f t="shared" si="11"/>
        <v>5161</v>
      </c>
      <c r="R13" s="101">
        <f t="shared" si="12"/>
        <v>5298.5</v>
      </c>
      <c r="S13" s="102">
        <f t="shared" si="13"/>
        <v>5436</v>
      </c>
      <c r="T13" s="101">
        <f t="shared" si="14"/>
        <v>5573.5</v>
      </c>
      <c r="U13" s="103">
        <f t="shared" si="15"/>
        <v>6261</v>
      </c>
    </row>
    <row r="16" spans="1:21" s="45" customFormat="1" x14ac:dyDescent="0.2">
      <c r="A16" s="45" t="s">
        <v>268</v>
      </c>
    </row>
    <row r="17" spans="1:1" s="45" customFormat="1" x14ac:dyDescent="0.2">
      <c r="A17" s="45" t="s">
        <v>269</v>
      </c>
    </row>
    <row r="18" spans="1:1" s="45" customFormat="1" x14ac:dyDescent="0.2">
      <c r="A18" s="45" t="s">
        <v>270</v>
      </c>
    </row>
    <row r="19" spans="1:1" s="45" customFormat="1" x14ac:dyDescent="0.2">
      <c r="A19" s="45" t="s">
        <v>271</v>
      </c>
    </row>
    <row r="20" spans="1:1" s="45" customFormat="1" x14ac:dyDescent="0.2">
      <c r="A20" s="45" t="s">
        <v>272</v>
      </c>
    </row>
    <row r="21" spans="1:1" s="45" customFormat="1" x14ac:dyDescent="0.2"/>
    <row r="22" spans="1:1" s="45" customFormat="1" x14ac:dyDescent="0.2">
      <c r="A22" s="45" t="s">
        <v>273</v>
      </c>
    </row>
    <row r="23" spans="1:1" s="45" customFormat="1" x14ac:dyDescent="0.2">
      <c r="A23" s="45" t="s">
        <v>274</v>
      </c>
    </row>
    <row r="24" spans="1:1" s="45" customFormat="1" x14ac:dyDescent="0.2"/>
    <row r="25" spans="1:1" s="45" customFormat="1" x14ac:dyDescent="0.2">
      <c r="A25" s="45" t="s">
        <v>275</v>
      </c>
    </row>
    <row r="26" spans="1:1" s="45" customFormat="1" x14ac:dyDescent="0.2">
      <c r="A26" s="45" t="s">
        <v>276</v>
      </c>
    </row>
    <row r="27" spans="1:1" s="45" customFormat="1" x14ac:dyDescent="0.2">
      <c r="A27" s="45" t="s">
        <v>290</v>
      </c>
    </row>
    <row r="28" spans="1:1" s="45" customFormat="1" x14ac:dyDescent="0.2">
      <c r="A28" s="45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O11" sqref="O11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36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0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175" t="s">
        <v>230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C41:D41"/>
    <mergeCell ref="A35:I35"/>
    <mergeCell ref="A43:I43"/>
    <mergeCell ref="H9:I9"/>
    <mergeCell ref="F9:G9"/>
    <mergeCell ref="H10:I10"/>
    <mergeCell ref="H11:I11"/>
    <mergeCell ref="E7:E11"/>
    <mergeCell ref="E41:G41"/>
    <mergeCell ref="H41:I41"/>
    <mergeCell ref="E39:F39"/>
    <mergeCell ref="E37:F37"/>
    <mergeCell ref="B8:D8"/>
    <mergeCell ref="B9:D9"/>
    <mergeCell ref="B10:D10"/>
    <mergeCell ref="B11:D11"/>
    <mergeCell ref="F24:I24"/>
    <mergeCell ref="F22:G22"/>
    <mergeCell ref="A47:I47"/>
    <mergeCell ref="C45:I46"/>
    <mergeCell ref="B5:D5"/>
    <mergeCell ref="E5:F5"/>
    <mergeCell ref="G5:I5"/>
    <mergeCell ref="A6:I6"/>
    <mergeCell ref="A12:I12"/>
    <mergeCell ref="E13:E30"/>
    <mergeCell ref="A31:I31"/>
    <mergeCell ref="A41:B41"/>
    <mergeCell ref="A36:I36"/>
    <mergeCell ref="A38:I38"/>
    <mergeCell ref="A40:I40"/>
    <mergeCell ref="A42:I42"/>
    <mergeCell ref="G13:I13"/>
    <mergeCell ref="F14:I14"/>
    <mergeCell ref="F16:I16"/>
    <mergeCell ref="F17:G17"/>
    <mergeCell ref="H17:I17"/>
    <mergeCell ref="G15:I15"/>
    <mergeCell ref="F18:I18"/>
    <mergeCell ref="F21:I21"/>
    <mergeCell ref="F20:G20"/>
    <mergeCell ref="H20:I20"/>
    <mergeCell ref="F23:I23"/>
    <mergeCell ref="F19:I19"/>
    <mergeCell ref="H22:I22"/>
    <mergeCell ref="B29:D29"/>
    <mergeCell ref="B30:D30"/>
    <mergeCell ref="F25:G25"/>
    <mergeCell ref="F26:G26"/>
    <mergeCell ref="H25:I26"/>
    <mergeCell ref="F27:G27"/>
    <mergeCell ref="F28:G28"/>
    <mergeCell ref="H27:I28"/>
    <mergeCell ref="F29:G29"/>
    <mergeCell ref="F30:G30"/>
    <mergeCell ref="H29:I30"/>
    <mergeCell ref="B19:D19"/>
    <mergeCell ref="B20:D20"/>
    <mergeCell ref="B25:D25"/>
    <mergeCell ref="B26:D27"/>
    <mergeCell ref="B28:D28"/>
    <mergeCell ref="C44:G44"/>
    <mergeCell ref="A1:I1"/>
    <mergeCell ref="A2:I2"/>
    <mergeCell ref="A3:I3"/>
    <mergeCell ref="A4:I4"/>
    <mergeCell ref="A7:D7"/>
    <mergeCell ref="A13:D13"/>
    <mergeCell ref="A22:D22"/>
    <mergeCell ref="A21:D21"/>
    <mergeCell ref="B23:D23"/>
    <mergeCell ref="A24:B24"/>
    <mergeCell ref="C24:D24"/>
    <mergeCell ref="B14:D14"/>
    <mergeCell ref="B15:D15"/>
    <mergeCell ref="B16:D17"/>
    <mergeCell ref="B18:D18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S1" sqref="S1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36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0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283">
        <v>44374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1:I1"/>
    <mergeCell ref="A2:I2"/>
    <mergeCell ref="A3:I3"/>
    <mergeCell ref="A4:I4"/>
    <mergeCell ref="B5:D5"/>
    <mergeCell ref="E5:F5"/>
    <mergeCell ref="G5:I5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F18:I18"/>
    <mergeCell ref="B19:D19"/>
    <mergeCell ref="F19:I19"/>
    <mergeCell ref="B20:D20"/>
    <mergeCell ref="F20:G20"/>
    <mergeCell ref="H20:I20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A3" sqref="A3:I3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291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185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175" t="s">
        <v>230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1:I1"/>
    <mergeCell ref="A2:I2"/>
    <mergeCell ref="A3:I3"/>
    <mergeCell ref="A4:I4"/>
    <mergeCell ref="B5:D5"/>
    <mergeCell ref="E5:F5"/>
    <mergeCell ref="G5:I5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F18:I18"/>
    <mergeCell ref="B19:D19"/>
    <mergeCell ref="F19:I19"/>
    <mergeCell ref="B20:D20"/>
    <mergeCell ref="F20:G20"/>
    <mergeCell ref="H20:I20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A2" sqref="A2:I2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291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185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283">
        <v>44374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1:I1"/>
    <mergeCell ref="A2:I2"/>
    <mergeCell ref="A3:I3"/>
    <mergeCell ref="A4:I4"/>
    <mergeCell ref="B5:D5"/>
    <mergeCell ref="E5:F5"/>
    <mergeCell ref="G5:I5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F18:I18"/>
    <mergeCell ref="B19:D19"/>
    <mergeCell ref="F19:I19"/>
    <mergeCell ref="B20:D20"/>
    <mergeCell ref="F20:G20"/>
    <mergeCell ref="H20:I20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P15" sqref="P15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186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187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283">
        <v>44374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1:I1"/>
    <mergeCell ref="A2:I2"/>
    <mergeCell ref="A3:I3"/>
    <mergeCell ref="A4:I4"/>
    <mergeCell ref="B5:D5"/>
    <mergeCell ref="E5:F5"/>
    <mergeCell ref="G5:I5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F18:I18"/>
    <mergeCell ref="B19:D19"/>
    <mergeCell ref="F19:I19"/>
    <mergeCell ref="B20:D20"/>
    <mergeCell ref="F20:G20"/>
    <mergeCell ref="H20:I20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M2" sqref="M2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48"/>
      <c r="B1" s="149"/>
      <c r="C1" s="149"/>
      <c r="D1" s="149"/>
      <c r="E1" s="149"/>
      <c r="F1" s="149"/>
      <c r="G1" s="149"/>
      <c r="H1" s="149"/>
      <c r="I1" s="1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69" t="s">
        <v>188</v>
      </c>
      <c r="B2" s="170"/>
      <c r="C2" s="170"/>
      <c r="D2" s="170"/>
      <c r="E2" s="170"/>
      <c r="F2" s="170"/>
      <c r="G2" s="170"/>
      <c r="H2" s="170"/>
      <c r="I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69" t="s">
        <v>189</v>
      </c>
      <c r="B3" s="170"/>
      <c r="C3" s="170"/>
      <c r="D3" s="170"/>
      <c r="E3" s="170"/>
      <c r="F3" s="170"/>
      <c r="G3" s="170"/>
      <c r="H3" s="170"/>
      <c r="I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63" ht="24.75" customHeight="1" thickBot="1" x14ac:dyDescent="0.25">
      <c r="A5" s="33" t="s">
        <v>50</v>
      </c>
      <c r="B5" s="175" t="s">
        <v>55</v>
      </c>
      <c r="C5" s="175"/>
      <c r="D5" s="175"/>
      <c r="E5" s="175" t="s">
        <v>51</v>
      </c>
      <c r="F5" s="175"/>
      <c r="G5" s="283">
        <v>44374</v>
      </c>
      <c r="H5" s="175"/>
      <c r="I5" s="176"/>
      <c r="J5" s="1"/>
    </row>
    <row r="6" spans="1:63" ht="8.1" customHeight="1" thickBot="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1"/>
    </row>
    <row r="7" spans="1:63" s="6" customFormat="1" ht="15" x14ac:dyDescent="0.25">
      <c r="A7" s="188" t="s">
        <v>2</v>
      </c>
      <c r="B7" s="189"/>
      <c r="C7" s="189"/>
      <c r="D7" s="189"/>
      <c r="E7" s="183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34</v>
      </c>
      <c r="B8" s="190" t="s">
        <v>56</v>
      </c>
      <c r="C8" s="190"/>
      <c r="D8" s="190"/>
      <c r="E8" s="194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35</v>
      </c>
      <c r="B9" s="190" t="s">
        <v>57</v>
      </c>
      <c r="C9" s="190"/>
      <c r="D9" s="190"/>
      <c r="E9" s="194"/>
      <c r="F9" s="191" t="s">
        <v>52</v>
      </c>
      <c r="G9" s="191"/>
      <c r="H9" s="192">
        <v>44342</v>
      </c>
      <c r="I9" s="193"/>
      <c r="J9" s="5"/>
    </row>
    <row r="10" spans="1:63" s="6" customFormat="1" ht="15" x14ac:dyDescent="0.25">
      <c r="A10" s="10" t="s">
        <v>20</v>
      </c>
      <c r="B10" s="190" t="s">
        <v>58</v>
      </c>
      <c r="C10" s="190"/>
      <c r="D10" s="190"/>
      <c r="E10" s="194"/>
      <c r="F10" s="11" t="s">
        <v>53</v>
      </c>
      <c r="G10" s="5"/>
      <c r="H10" s="177">
        <v>44360</v>
      </c>
      <c r="I10" s="178"/>
      <c r="J10" s="5"/>
    </row>
    <row r="11" spans="1:63" s="6" customFormat="1" ht="15.75" thickBot="1" x14ac:dyDescent="0.3">
      <c r="A11" s="12" t="s">
        <v>5</v>
      </c>
      <c r="B11" s="190" t="s">
        <v>6</v>
      </c>
      <c r="C11" s="190"/>
      <c r="D11" s="190"/>
      <c r="E11" s="195"/>
      <c r="F11" s="11" t="s">
        <v>54</v>
      </c>
      <c r="G11" s="13"/>
      <c r="H11" s="180">
        <v>44370</v>
      </c>
      <c r="I11" s="181"/>
      <c r="J11" s="5"/>
    </row>
    <row r="12" spans="1:63" s="6" customFormat="1" ht="8.1" customHeight="1" thickBot="1" x14ac:dyDescent="0.25">
      <c r="A12" s="182"/>
      <c r="B12" s="183"/>
      <c r="C12" s="183"/>
      <c r="D12" s="183"/>
      <c r="E12" s="183"/>
      <c r="F12" s="183"/>
      <c r="G12" s="183"/>
      <c r="H12" s="183"/>
      <c r="I12" s="184"/>
      <c r="J12" s="5"/>
    </row>
    <row r="13" spans="1:63" s="6" customFormat="1" ht="15" x14ac:dyDescent="0.25">
      <c r="A13" s="234" t="s">
        <v>7</v>
      </c>
      <c r="B13" s="235"/>
      <c r="C13" s="235"/>
      <c r="D13" s="236"/>
      <c r="E13" s="178"/>
      <c r="F13" s="14" t="s">
        <v>33</v>
      </c>
      <c r="G13" s="183">
        <f>'Přihlášky-Formulář-RX Sosnová'!B36</f>
        <v>0</v>
      </c>
      <c r="H13" s="183"/>
      <c r="I13" s="184"/>
      <c r="J13" s="5"/>
    </row>
    <row r="14" spans="1:63" s="6" customFormat="1" ht="14.25" x14ac:dyDescent="0.2">
      <c r="A14" s="7" t="s">
        <v>17</v>
      </c>
      <c r="B14" s="194">
        <f>'Přihlášky-Formulář-RX Sosnová'!A14:E14</f>
        <v>0</v>
      </c>
      <c r="C14" s="194"/>
      <c r="D14" s="178"/>
      <c r="E14" s="178"/>
      <c r="F14" s="240"/>
      <c r="G14" s="194"/>
      <c r="H14" s="194"/>
      <c r="I14" s="178"/>
      <c r="J14" s="5"/>
    </row>
    <row r="15" spans="1:63" s="6" customFormat="1" ht="14.25" x14ac:dyDescent="0.2">
      <c r="A15" s="7" t="s">
        <v>18</v>
      </c>
      <c r="B15" s="194">
        <f>'Přihlášky-Formulář-RX Sosnová'!B20:D20</f>
        <v>0</v>
      </c>
      <c r="C15" s="194"/>
      <c r="D15" s="178"/>
      <c r="E15" s="178"/>
      <c r="F15" s="28" t="s">
        <v>26</v>
      </c>
      <c r="G15" s="194">
        <f>'Přihlášky-Formulář-RX Sosnová'!B39</f>
        <v>0</v>
      </c>
      <c r="H15" s="194"/>
      <c r="I15" s="178"/>
      <c r="J15" s="5"/>
    </row>
    <row r="16" spans="1:63" s="6" customFormat="1" ht="14.25" x14ac:dyDescent="0.2">
      <c r="A16" s="10" t="s">
        <v>19</v>
      </c>
      <c r="B16" s="244" t="str">
        <f>'Přihlášky-Formulář-RX Sosnová'!F23</f>
        <v/>
      </c>
      <c r="C16" s="244"/>
      <c r="D16" s="245"/>
      <c r="E16" s="178"/>
      <c r="F16" s="240"/>
      <c r="G16" s="194"/>
      <c r="H16" s="194"/>
      <c r="I16" s="178"/>
      <c r="J16" s="5"/>
    </row>
    <row r="17" spans="1:10" s="6" customFormat="1" ht="14.25" x14ac:dyDescent="0.2">
      <c r="A17" s="10"/>
      <c r="B17" s="244"/>
      <c r="C17" s="244"/>
      <c r="D17" s="245"/>
      <c r="E17" s="178"/>
      <c r="F17" s="241" t="s">
        <v>27</v>
      </c>
      <c r="G17" s="242"/>
      <c r="H17" s="194">
        <f>'Přihlášky-Formulář-RX Sosnová'!B42</f>
        <v>0</v>
      </c>
      <c r="I17" s="178"/>
      <c r="J17" s="5"/>
    </row>
    <row r="18" spans="1:10" s="6" customFormat="1" ht="15" x14ac:dyDescent="0.25">
      <c r="A18" s="27" t="s">
        <v>20</v>
      </c>
      <c r="B18" s="246">
        <f>'Přihlášky-Formulář-RX Sosnová'!B27:D27</f>
        <v>0</v>
      </c>
      <c r="C18" s="246"/>
      <c r="D18" s="247"/>
      <c r="E18" s="178"/>
      <c r="F18" s="259"/>
      <c r="G18" s="260"/>
      <c r="H18" s="260"/>
      <c r="I18" s="261"/>
      <c r="J18" s="5"/>
    </row>
    <row r="19" spans="1:10" s="6" customFormat="1" ht="15" x14ac:dyDescent="0.25">
      <c r="A19" s="7" t="s">
        <v>22</v>
      </c>
      <c r="B19" s="248">
        <f>'Přihlášky-Formulář-RX Sosnová'!B30:D30</f>
        <v>0</v>
      </c>
      <c r="C19" s="248"/>
      <c r="D19" s="249"/>
      <c r="E19" s="178"/>
      <c r="F19" s="259" t="s">
        <v>8</v>
      </c>
      <c r="G19" s="260"/>
      <c r="H19" s="260"/>
      <c r="I19" s="261"/>
      <c r="J19" s="5"/>
    </row>
    <row r="20" spans="1:10" s="6" customFormat="1" ht="16.5" customHeight="1" x14ac:dyDescent="0.2">
      <c r="A20" s="7" t="s">
        <v>21</v>
      </c>
      <c r="B20" s="250">
        <f>'Přihlášky-Formulář-RX Sosnová'!B33:D33</f>
        <v>0</v>
      </c>
      <c r="C20" s="250"/>
      <c r="D20" s="251"/>
      <c r="E20" s="178"/>
      <c r="F20" s="241" t="s">
        <v>28</v>
      </c>
      <c r="G20" s="242"/>
      <c r="H20" s="194">
        <f>'Přihlášky-Formulář-RX Sosnová'!F51</f>
        <v>0</v>
      </c>
      <c r="I20" s="178"/>
      <c r="J20" s="5"/>
    </row>
    <row r="21" spans="1:10" s="6" customFormat="1" ht="8.1" customHeight="1" x14ac:dyDescent="0.2">
      <c r="A21" s="240"/>
      <c r="B21" s="194"/>
      <c r="C21" s="194"/>
      <c r="D21" s="178"/>
      <c r="E21" s="178"/>
      <c r="F21" s="240"/>
      <c r="G21" s="194"/>
      <c r="H21" s="194"/>
      <c r="I21" s="178"/>
      <c r="J21" s="5"/>
    </row>
    <row r="22" spans="1:10" s="6" customFormat="1" ht="15" x14ac:dyDescent="0.25">
      <c r="A22" s="237" t="s">
        <v>9</v>
      </c>
      <c r="B22" s="238"/>
      <c r="C22" s="238"/>
      <c r="D22" s="239"/>
      <c r="E22" s="178"/>
      <c r="F22" s="241" t="s">
        <v>29</v>
      </c>
      <c r="G22" s="242"/>
      <c r="H22" s="194">
        <f>'Přihlášky-Formulář-RX Sosnová'!B51</f>
        <v>0</v>
      </c>
      <c r="I22" s="178"/>
      <c r="J22" s="5"/>
    </row>
    <row r="23" spans="1:10" s="6" customFormat="1" ht="14.25" x14ac:dyDescent="0.2">
      <c r="A23" s="7" t="s">
        <v>17</v>
      </c>
      <c r="B23" s="194">
        <f>'Přihlášky-Formulář-RX Sosnová'!B14:D14</f>
        <v>0</v>
      </c>
      <c r="C23" s="194"/>
      <c r="D23" s="178"/>
      <c r="E23" s="178"/>
      <c r="F23" s="240"/>
      <c r="G23" s="194"/>
      <c r="H23" s="194"/>
      <c r="I23" s="178"/>
      <c r="J23" s="5"/>
    </row>
    <row r="24" spans="1:10" s="6" customFormat="1" ht="15" x14ac:dyDescent="0.25">
      <c r="A24" s="241" t="s">
        <v>23</v>
      </c>
      <c r="B24" s="242"/>
      <c r="C24" s="177">
        <f>'Přihlášky-Formulář-RX Sosnová'!B17</f>
        <v>0</v>
      </c>
      <c r="D24" s="243"/>
      <c r="E24" s="178"/>
      <c r="F24" s="259" t="s">
        <v>10</v>
      </c>
      <c r="G24" s="260"/>
      <c r="H24" s="260"/>
      <c r="I24" s="261"/>
      <c r="J24" s="5"/>
    </row>
    <row r="25" spans="1:10" s="6" customFormat="1" ht="14.25" x14ac:dyDescent="0.2">
      <c r="A25" s="7" t="s">
        <v>24</v>
      </c>
      <c r="B25" s="194">
        <f>'Přihlášky-Formulář-RX Sosnová'!B20:D20</f>
        <v>0</v>
      </c>
      <c r="C25" s="194"/>
      <c r="D25" s="178"/>
      <c r="E25" s="178"/>
      <c r="F25" s="254"/>
      <c r="G25" s="255"/>
      <c r="H25" s="194"/>
      <c r="I25" s="178"/>
      <c r="J25" s="5"/>
    </row>
    <row r="26" spans="1:10" s="6" customFormat="1" ht="14.25" x14ac:dyDescent="0.2">
      <c r="A26" s="10" t="s">
        <v>25</v>
      </c>
      <c r="B26" s="244">
        <f>'Přihlášky-Formulář-RX Sosnová'!B23</f>
        <v>0</v>
      </c>
      <c r="C26" s="244"/>
      <c r="D26" s="245"/>
      <c r="E26" s="178"/>
      <c r="F26" s="241" t="s">
        <v>30</v>
      </c>
      <c r="G26" s="242"/>
      <c r="H26" s="194"/>
      <c r="I26" s="178"/>
      <c r="J26" s="5"/>
    </row>
    <row r="27" spans="1:10" s="6" customFormat="1" ht="14.25" x14ac:dyDescent="0.2">
      <c r="A27" s="10"/>
      <c r="B27" s="244"/>
      <c r="C27" s="244"/>
      <c r="D27" s="245"/>
      <c r="E27" s="178"/>
      <c r="F27" s="240"/>
      <c r="G27" s="194"/>
      <c r="H27" s="194"/>
      <c r="I27" s="178"/>
      <c r="J27" s="5"/>
    </row>
    <row r="28" spans="1:10" s="6" customFormat="1" ht="14.25" x14ac:dyDescent="0.2">
      <c r="A28" s="27" t="s">
        <v>20</v>
      </c>
      <c r="B28" s="246">
        <f>'Přihlášky-Formulář-RX Sosnová'!B27:D27</f>
        <v>0</v>
      </c>
      <c r="C28" s="246"/>
      <c r="D28" s="247"/>
      <c r="E28" s="178"/>
      <c r="F28" s="241" t="s">
        <v>31</v>
      </c>
      <c r="G28" s="242"/>
      <c r="H28" s="194"/>
      <c r="I28" s="178"/>
      <c r="J28" s="5"/>
    </row>
    <row r="29" spans="1:10" s="6" customFormat="1" ht="14.25" x14ac:dyDescent="0.2">
      <c r="A29" s="27" t="s">
        <v>22</v>
      </c>
      <c r="B29" s="248">
        <f>'Přihlášky-Formulář-RX Sosnová'!B30:D30</f>
        <v>0</v>
      </c>
      <c r="C29" s="248"/>
      <c r="D29" s="249"/>
      <c r="E29" s="178"/>
      <c r="F29" s="240"/>
      <c r="G29" s="194"/>
      <c r="H29" s="177">
        <f>'Přihlášky-Formulář-RX Sosnová'!B54</f>
        <v>0</v>
      </c>
      <c r="I29" s="243"/>
      <c r="J29" s="5"/>
    </row>
    <row r="30" spans="1:10" s="6" customFormat="1" ht="15" thickBot="1" x14ac:dyDescent="0.25">
      <c r="A30" s="12" t="s">
        <v>21</v>
      </c>
      <c r="B30" s="252">
        <f>'Přihlášky-Formulář-RX Sosnová'!B33:D33</f>
        <v>0</v>
      </c>
      <c r="C30" s="252"/>
      <c r="D30" s="253"/>
      <c r="E30" s="181"/>
      <c r="F30" s="256" t="s">
        <v>32</v>
      </c>
      <c r="G30" s="257"/>
      <c r="H30" s="180"/>
      <c r="I30" s="258"/>
      <c r="J30" s="5"/>
    </row>
    <row r="31" spans="1:10" s="6" customFormat="1" ht="8.1" customHeight="1" thickBot="1" x14ac:dyDescent="0.25">
      <c r="A31" s="269"/>
      <c r="B31" s="270"/>
      <c r="C31" s="270"/>
      <c r="D31" s="270"/>
      <c r="E31" s="270"/>
      <c r="F31" s="270"/>
      <c r="G31" s="270"/>
      <c r="H31" s="270"/>
      <c r="I31" s="271"/>
      <c r="J31" s="5"/>
    </row>
    <row r="32" spans="1:10" s="16" customFormat="1" ht="12" customHeight="1" x14ac:dyDescent="0.2">
      <c r="A32" s="58" t="s">
        <v>11</v>
      </c>
      <c r="B32" s="59"/>
      <c r="C32" s="59"/>
      <c r="D32" s="59"/>
      <c r="E32" s="59"/>
      <c r="F32" s="59"/>
      <c r="G32" s="59"/>
      <c r="H32" s="59"/>
      <c r="I32" s="60"/>
      <c r="J32" s="15"/>
    </row>
    <row r="33" spans="1:10" s="16" customFormat="1" ht="14.25" x14ac:dyDescent="0.2">
      <c r="A33" s="61"/>
      <c r="B33" s="62"/>
      <c r="C33" s="62"/>
      <c r="D33" s="62"/>
      <c r="E33" s="62"/>
      <c r="F33" s="62"/>
      <c r="G33" s="62"/>
      <c r="H33" s="62"/>
      <c r="I33" s="63"/>
      <c r="J33" s="15"/>
    </row>
    <row r="34" spans="1:10" s="16" customFormat="1" ht="15" thickBot="1" x14ac:dyDescent="0.25">
      <c r="A34" s="64"/>
      <c r="B34" s="65"/>
      <c r="C34" s="65"/>
      <c r="D34" s="65"/>
      <c r="E34" s="65"/>
      <c r="F34" s="65"/>
      <c r="G34" s="65"/>
      <c r="H34" s="65"/>
      <c r="I34" s="66"/>
      <c r="J34" s="15"/>
    </row>
    <row r="35" spans="1:10" s="16" customFormat="1" ht="8.1" customHeight="1" thickBot="1" x14ac:dyDescent="0.25">
      <c r="A35" s="280"/>
      <c r="B35" s="281"/>
      <c r="C35" s="281"/>
      <c r="D35" s="281"/>
      <c r="E35" s="281"/>
      <c r="F35" s="281"/>
      <c r="G35" s="281"/>
      <c r="H35" s="281"/>
      <c r="I35" s="282"/>
      <c r="J35" s="15"/>
    </row>
    <row r="36" spans="1:10" s="16" customFormat="1" ht="18.75" customHeight="1" x14ac:dyDescent="0.2">
      <c r="A36" s="274"/>
      <c r="B36" s="275"/>
      <c r="C36" s="275"/>
      <c r="D36" s="275"/>
      <c r="E36" s="275"/>
      <c r="F36" s="275"/>
      <c r="G36" s="275"/>
      <c r="H36" s="275"/>
      <c r="I36" s="276"/>
      <c r="J36" s="15"/>
    </row>
    <row r="37" spans="1:10" s="16" customFormat="1" ht="14.25" x14ac:dyDescent="0.2">
      <c r="A37" s="20" t="s">
        <v>37</v>
      </c>
      <c r="B37" s="30">
        <f>'Přihlášky-Formulář-RX Sosnová'!F36</f>
        <v>0</v>
      </c>
      <c r="C37" s="15" t="s">
        <v>39</v>
      </c>
      <c r="D37" s="30">
        <f>'Přihlášky-Formulář-RX Sosnová'!F39</f>
        <v>0</v>
      </c>
      <c r="E37" s="273" t="s">
        <v>49</v>
      </c>
      <c r="F37" s="273"/>
      <c r="G37" s="30">
        <f>'Přihlášky-Formulář-RX Sosnová'!F42</f>
        <v>0</v>
      </c>
      <c r="H37" s="15" t="s">
        <v>44</v>
      </c>
      <c r="I37" s="31">
        <f>'Přihlášky-Formulář-RX Sosnová'!I45</f>
        <v>0</v>
      </c>
      <c r="J37" s="15"/>
    </row>
    <row r="38" spans="1:10" s="16" customFormat="1" ht="14.25" x14ac:dyDescent="0.2">
      <c r="A38" s="277"/>
      <c r="B38" s="278"/>
      <c r="C38" s="278"/>
      <c r="D38" s="278"/>
      <c r="E38" s="278"/>
      <c r="F38" s="278"/>
      <c r="G38" s="278"/>
      <c r="H38" s="278"/>
      <c r="I38" s="279"/>
      <c r="J38" s="15"/>
    </row>
    <row r="39" spans="1:10" s="16" customFormat="1" ht="14.25" x14ac:dyDescent="0.2">
      <c r="A39" s="20" t="s">
        <v>40</v>
      </c>
      <c r="B39" s="30">
        <f>'Přihlášky-Formulář-RX Sosnová'!D45</f>
        <v>0</v>
      </c>
      <c r="C39" s="15" t="s">
        <v>13</v>
      </c>
      <c r="D39" s="30">
        <f>'Přihlášky-Formulář-RX Sosnová'!B45</f>
        <v>0</v>
      </c>
      <c r="E39" s="273" t="s">
        <v>41</v>
      </c>
      <c r="F39" s="273"/>
      <c r="G39" s="30">
        <f>'Přihlášky-Formulář-RX Sosnová'!F45</f>
        <v>0</v>
      </c>
      <c r="H39" s="15"/>
      <c r="I39" s="21"/>
      <c r="J39" s="15"/>
    </row>
    <row r="40" spans="1:10" s="16" customFormat="1" ht="14.25" x14ac:dyDescent="0.2">
      <c r="A40" s="277"/>
      <c r="B40" s="278"/>
      <c r="C40" s="278"/>
      <c r="D40" s="278"/>
      <c r="E40" s="278"/>
      <c r="F40" s="278"/>
      <c r="G40" s="278"/>
      <c r="H40" s="278"/>
      <c r="I40" s="279"/>
      <c r="J40" s="15"/>
    </row>
    <row r="41" spans="1:10" s="16" customFormat="1" ht="14.25" x14ac:dyDescent="0.2">
      <c r="A41" s="272" t="s">
        <v>42</v>
      </c>
      <c r="B41" s="273"/>
      <c r="C41" s="278">
        <f>'Přihlášky-Formulář-RX Sosnová'!B48</f>
        <v>0</v>
      </c>
      <c r="D41" s="278"/>
      <c r="E41" s="278" t="s">
        <v>43</v>
      </c>
      <c r="F41" s="278"/>
      <c r="G41" s="278"/>
      <c r="H41" s="278">
        <f>'Přihlášky-Formulář-RX Sosnová'!F48</f>
        <v>0</v>
      </c>
      <c r="I41" s="279"/>
      <c r="J41" s="15"/>
    </row>
    <row r="42" spans="1:10" s="16" customFormat="1" ht="15" thickBot="1" x14ac:dyDescent="0.25">
      <c r="A42" s="262"/>
      <c r="B42" s="263"/>
      <c r="C42" s="263"/>
      <c r="D42" s="263"/>
      <c r="E42" s="263"/>
      <c r="F42" s="263"/>
      <c r="G42" s="263"/>
      <c r="H42" s="263"/>
      <c r="I42" s="264"/>
      <c r="J42" s="15"/>
    </row>
    <row r="43" spans="1:10" s="15" customFormat="1" ht="8.1" customHeight="1" thickBot="1" x14ac:dyDescent="0.25">
      <c r="A43" s="280"/>
      <c r="B43" s="281"/>
      <c r="C43" s="281"/>
      <c r="D43" s="281"/>
      <c r="E43" s="281"/>
      <c r="F43" s="281"/>
      <c r="G43" s="281"/>
      <c r="H43" s="281"/>
      <c r="I43" s="276"/>
    </row>
    <row r="44" spans="1:10" s="15" customFormat="1" ht="15" thickBot="1" x14ac:dyDescent="0.25">
      <c r="A44" s="17" t="s">
        <v>45</v>
      </c>
      <c r="B44" s="29">
        <f>'Přihlášky-Formulář-RX Sosnová'!F54</f>
        <v>0</v>
      </c>
      <c r="C44" s="233" t="s">
        <v>46</v>
      </c>
      <c r="D44" s="233"/>
      <c r="E44" s="233"/>
      <c r="F44" s="233"/>
      <c r="G44" s="233"/>
      <c r="H44" s="67" t="s">
        <v>175</v>
      </c>
      <c r="I44" s="72">
        <f>'Přihlášky-Formulář-RX Sosnová'!I14</f>
        <v>0</v>
      </c>
    </row>
    <row r="45" spans="1:10" s="16" customFormat="1" ht="14.25" x14ac:dyDescent="0.2">
      <c r="A45" s="20" t="s">
        <v>47</v>
      </c>
      <c r="B45" s="30">
        <f>'Přihlášky-Formulář-RX Sosnová'!H54</f>
        <v>0</v>
      </c>
      <c r="C45" s="265">
        <f>'Přihlášky-Formulář-RX Sosnová'!D56</f>
        <v>0</v>
      </c>
      <c r="D45" s="265"/>
      <c r="E45" s="265"/>
      <c r="F45" s="265"/>
      <c r="G45" s="265"/>
      <c r="H45" s="265"/>
      <c r="I45" s="266"/>
    </row>
    <row r="46" spans="1:10" s="16" customFormat="1" ht="15" thickBot="1" x14ac:dyDescent="0.25">
      <c r="A46" s="23" t="s">
        <v>48</v>
      </c>
      <c r="B46" s="32">
        <f>'Přihlášky-Formulář-RX Sosnová'!B56</f>
        <v>0</v>
      </c>
      <c r="C46" s="267"/>
      <c r="D46" s="267"/>
      <c r="E46" s="267"/>
      <c r="F46" s="267"/>
      <c r="G46" s="267"/>
      <c r="H46" s="267"/>
      <c r="I46" s="268"/>
    </row>
    <row r="47" spans="1:10" s="16" customFormat="1" ht="15" thickBot="1" x14ac:dyDescent="0.25">
      <c r="A47" s="262"/>
      <c r="B47" s="263"/>
      <c r="C47" s="263"/>
      <c r="D47" s="263"/>
      <c r="E47" s="263"/>
      <c r="F47" s="263"/>
      <c r="G47" s="263"/>
      <c r="H47" s="263"/>
      <c r="I47" s="264"/>
    </row>
    <row r="48" spans="1:10" s="16" customFormat="1" ht="14.25" x14ac:dyDescent="0.2">
      <c r="A48" s="17" t="s">
        <v>14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15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1:I1"/>
    <mergeCell ref="A2:I2"/>
    <mergeCell ref="A3:I3"/>
    <mergeCell ref="A4:I4"/>
    <mergeCell ref="B5:D5"/>
    <mergeCell ref="E5:F5"/>
    <mergeCell ref="G5:I5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F18:I18"/>
    <mergeCell ref="B19:D19"/>
    <mergeCell ref="F19:I19"/>
    <mergeCell ref="B20:D20"/>
    <mergeCell ref="F20:G20"/>
    <mergeCell ref="H20:I20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INFO K VYPLNĚNÍ PŘIHLÁŠKY!!!</vt:lpstr>
      <vt:lpstr>Přihlášky-Formulář-RX Sosnová</vt:lpstr>
      <vt:lpstr>SIMULACE STARTOVNÉ</vt:lpstr>
      <vt:lpstr>2D-CEZ-CR+PL+SR+CT+MC+RC-tisk</vt:lpstr>
      <vt:lpstr>1D-CEZ+CR+PL+SR+CT+MC+RC-tisk</vt:lpstr>
      <vt:lpstr>2D-CR+PL+SR+CT+MC+RC-tisk</vt:lpstr>
      <vt:lpstr>1D-CR+PL+SR+CT+MC+RC-tisk</vt:lpstr>
      <vt:lpstr>1D-VOLNÝ+MC+RC-tisK</vt:lpstr>
      <vt:lpstr>1D-KLUBOVÝ+MC+RX-CUP-tisk</vt:lpstr>
      <vt:lpstr>Seznamy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2021-04-30T10:33:06Z</cp:lastPrinted>
  <dcterms:created xsi:type="dcterms:W3CDTF">2020-05-08T08:25:50Z</dcterms:created>
  <dcterms:modified xsi:type="dcterms:W3CDTF">2021-05-01T13:05:11Z</dcterms:modified>
</cp:coreProperties>
</file>